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yagerma\Documents\KEANTHA\CMS - Content Management System\CMS Requests\AP 86\"/>
    </mc:Choice>
  </mc:AlternateContent>
  <xr:revisionPtr revIDLastSave="0" documentId="8_{BEEC31AE-6588-4950-9565-C268114B5D71}" xr6:coauthVersionLast="47" xr6:coauthVersionMax="47" xr10:uidLastSave="{00000000-0000-0000-0000-000000000000}"/>
  <bookViews>
    <workbookView xWindow="-120" yWindow="-120" windowWidth="29040" windowHeight="15720" activeTab="4" xr2:uid="{00000000-000D-0000-FFFF-FFFF00000000}"/>
  </bookViews>
  <sheets>
    <sheet name="Exhibit B" sheetId="1" r:id="rId1"/>
    <sheet name="Exhibit C" sheetId="2" r:id="rId2"/>
    <sheet name="Exhibit D" sheetId="3" r:id="rId3"/>
    <sheet name="Exhibit D-1" sheetId="7" r:id="rId4"/>
    <sheet name="Exhibit E" sheetId="4" r:id="rId5"/>
    <sheet name="ICR Applied" sheetId="6" r:id="rId6"/>
  </sheets>
  <externalReferences>
    <externalReference r:id="rId7"/>
  </externalReferences>
  <definedNames>
    <definedName name="ExhB">'Exhibit B'!$A$1:$P$23</definedName>
    <definedName name="ExhC">'Exhibit C'!$A$1:$P$40</definedName>
    <definedName name="ExhD">'Exhibit D'!$A$1:$P$43</definedName>
    <definedName name="ExhD_a">'Exhibit D'!$A$1:$P$22</definedName>
    <definedName name="ExhD_b">'Exhibit D'!$A$25:$P$43</definedName>
    <definedName name="ExhD_c">'Exhibit D'!$A$46:$P$66</definedName>
    <definedName name="ExhD_d">'Exhibit D'!$A$69:$P$87</definedName>
    <definedName name="ExhE">'Exhibit E'!$A$1:$H$12</definedName>
    <definedName name="Exhibit_D1">'Exhibit D-1'!$A$1:$L$25</definedName>
    <definedName name="ICR_Applied">'ICR Applied'!$A$1:$O$13</definedName>
    <definedName name="ICR_Applied2">'ICR Applied'!$A$17:$O$29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7" l="1"/>
  <c r="F10" i="7"/>
  <c r="E10" i="7"/>
  <c r="D10" i="7"/>
  <c r="C10" i="7"/>
  <c r="P57" i="3" l="1"/>
  <c r="O57" i="3"/>
  <c r="N57" i="3"/>
  <c r="M57" i="3"/>
  <c r="L57" i="3"/>
  <c r="K57" i="3"/>
  <c r="J57" i="3"/>
  <c r="I57" i="3"/>
  <c r="H57" i="3"/>
  <c r="G57" i="3"/>
  <c r="F57" i="3"/>
  <c r="E57" i="3"/>
  <c r="P53" i="3"/>
  <c r="O53" i="3"/>
  <c r="O58" i="3" s="1"/>
  <c r="N53" i="3"/>
  <c r="N58" i="3" s="1"/>
  <c r="M53" i="3"/>
  <c r="L53" i="3"/>
  <c r="L58" i="3" s="1"/>
  <c r="K53" i="3"/>
  <c r="K58" i="3" s="1"/>
  <c r="J53" i="3"/>
  <c r="I53" i="3"/>
  <c r="I58" i="3" s="1"/>
  <c r="H53" i="3"/>
  <c r="G53" i="3"/>
  <c r="G58" i="3" s="1"/>
  <c r="F53" i="3"/>
  <c r="F58" i="3" s="1"/>
  <c r="E53" i="3"/>
  <c r="D53" i="3"/>
  <c r="C53" i="3"/>
  <c r="B53" i="3"/>
  <c r="O25" i="6"/>
  <c r="G26" i="6" s="1"/>
  <c r="G27" i="6" s="1"/>
  <c r="O22" i="6"/>
  <c r="N26" i="6" l="1"/>
  <c r="N27" i="6" s="1"/>
  <c r="F26" i="6"/>
  <c r="F27" i="6" s="1"/>
  <c r="E26" i="6"/>
  <c r="E27" i="6" s="1"/>
  <c r="L26" i="6"/>
  <c r="L27" i="6" s="1"/>
  <c r="D26" i="6"/>
  <c r="D27" i="6" s="1"/>
  <c r="E58" i="3"/>
  <c r="M58" i="3"/>
  <c r="J26" i="6"/>
  <c r="J27" i="6" s="1"/>
  <c r="I26" i="6"/>
  <c r="I27" i="6" s="1"/>
  <c r="H58" i="3"/>
  <c r="P58" i="3"/>
  <c r="M26" i="6"/>
  <c r="M27" i="6" s="1"/>
  <c r="K26" i="6"/>
  <c r="K27" i="6" s="1"/>
  <c r="H26" i="6"/>
  <c r="H27" i="6" s="1"/>
  <c r="C26" i="6"/>
  <c r="C27" i="6" s="1"/>
  <c r="O27" i="6" s="1"/>
  <c r="B29" i="6" s="1"/>
  <c r="J58" i="3"/>
  <c r="M13" i="3" l="1"/>
  <c r="L13" i="3"/>
  <c r="K13" i="3"/>
  <c r="J13" i="3"/>
  <c r="I13" i="3"/>
  <c r="H13" i="3"/>
  <c r="G13" i="3"/>
  <c r="F13" i="3"/>
  <c r="K9" i="3"/>
  <c r="M36" i="2"/>
  <c r="M9" i="3" s="1"/>
  <c r="L36" i="2"/>
  <c r="L9" i="3" s="1"/>
  <c r="K36" i="2"/>
  <c r="J36" i="2"/>
  <c r="J9" i="3" s="1"/>
  <c r="I36" i="2"/>
  <c r="I9" i="3" s="1"/>
  <c r="H36" i="2"/>
  <c r="H9" i="3" s="1"/>
  <c r="G36" i="2"/>
  <c r="G9" i="3" s="1"/>
  <c r="F36" i="2"/>
  <c r="F9" i="3" s="1"/>
  <c r="D15" i="1"/>
  <c r="D14" i="1"/>
  <c r="D13" i="1"/>
  <c r="D12" i="1"/>
  <c r="D11" i="1"/>
  <c r="D10" i="1"/>
  <c r="D9" i="1"/>
  <c r="D8" i="1"/>
  <c r="D7" i="1"/>
  <c r="L16" i="1"/>
  <c r="K16" i="1"/>
  <c r="J16" i="1"/>
  <c r="I16" i="1"/>
  <c r="H16" i="1"/>
  <c r="G16" i="1"/>
  <c r="F16" i="1"/>
  <c r="E16" i="1"/>
  <c r="I14" i="3" l="1"/>
  <c r="H14" i="3"/>
  <c r="L14" i="3"/>
  <c r="F14" i="3"/>
  <c r="J14" i="3"/>
  <c r="M14" i="3"/>
  <c r="G14" i="3"/>
  <c r="K14" i="3"/>
  <c r="D35" i="2"/>
  <c r="B35" i="2" s="1"/>
  <c r="D34" i="2"/>
  <c r="B34" i="2" s="1"/>
  <c r="D33" i="2"/>
  <c r="B33" i="2" s="1"/>
  <c r="D32" i="2"/>
  <c r="D56" i="3" s="1"/>
  <c r="D31" i="2"/>
  <c r="B31" i="2" s="1"/>
  <c r="D30" i="2"/>
  <c r="B30" i="2" s="1"/>
  <c r="D29" i="2"/>
  <c r="B29" i="2" s="1"/>
  <c r="D28" i="2"/>
  <c r="B28" i="2" s="1"/>
  <c r="D27" i="2"/>
  <c r="B27" i="2" s="1"/>
  <c r="D26" i="2"/>
  <c r="B26" i="2" s="1"/>
  <c r="D25" i="2"/>
  <c r="B25" i="2" s="1"/>
  <c r="D24" i="2"/>
  <c r="B24" i="2" s="1"/>
  <c r="D23" i="2"/>
  <c r="B23" i="2" s="1"/>
  <c r="D22" i="2"/>
  <c r="B22" i="2" s="1"/>
  <c r="D21" i="2"/>
  <c r="B21" i="2" s="1"/>
  <c r="D20" i="2"/>
  <c r="B20" i="2" s="1"/>
  <c r="D19" i="2"/>
  <c r="B19" i="2" s="1"/>
  <c r="D18" i="2"/>
  <c r="B18" i="2" s="1"/>
  <c r="D17" i="2"/>
  <c r="B17" i="2" s="1"/>
  <c r="D16" i="2"/>
  <c r="B16" i="2" s="1"/>
  <c r="D15" i="2"/>
  <c r="B15" i="2" s="1"/>
  <c r="D14" i="2"/>
  <c r="B14" i="2" s="1"/>
  <c r="D13" i="2"/>
  <c r="D12" i="2"/>
  <c r="B12" i="2" s="1"/>
  <c r="D11" i="2"/>
  <c r="B11" i="2" s="1"/>
  <c r="D10" i="2"/>
  <c r="B10" i="2" s="1"/>
  <c r="D9" i="2"/>
  <c r="B9" i="2" s="1"/>
  <c r="D8" i="2"/>
  <c r="D76" i="3" s="1"/>
  <c r="L79" i="3" l="1"/>
  <c r="K79" i="3"/>
  <c r="D79" i="3"/>
  <c r="J79" i="3"/>
  <c r="I79" i="3"/>
  <c r="P79" i="3"/>
  <c r="H79" i="3"/>
  <c r="O79" i="3"/>
  <c r="G79" i="3"/>
  <c r="N79" i="3"/>
  <c r="F79" i="3"/>
  <c r="M79" i="3"/>
  <c r="E79" i="3"/>
  <c r="B13" i="2"/>
  <c r="D55" i="3"/>
  <c r="D57" i="3" s="1"/>
  <c r="D58" i="3" s="1"/>
  <c r="B32" i="2"/>
  <c r="N60" i="3" l="1"/>
  <c r="N61" i="3" s="1"/>
  <c r="L60" i="3"/>
  <c r="L61" i="3" s="1"/>
  <c r="J60" i="3"/>
  <c r="J61" i="3" s="1"/>
  <c r="H60" i="3"/>
  <c r="H61" i="3" s="1"/>
  <c r="E60" i="3"/>
  <c r="E61" i="3" s="1"/>
  <c r="O60" i="3"/>
  <c r="O61" i="3" s="1"/>
  <c r="F60" i="3"/>
  <c r="F61" i="3" s="1"/>
  <c r="D60" i="3"/>
  <c r="D61" i="3" s="1"/>
  <c r="K60" i="3"/>
  <c r="K61" i="3" s="1"/>
  <c r="G60" i="3"/>
  <c r="G61" i="3" s="1"/>
  <c r="I60" i="3"/>
  <c r="I61" i="3" s="1"/>
  <c r="M60" i="3"/>
  <c r="M61" i="3" s="1"/>
  <c r="P60" i="3"/>
  <c r="P61" i="3" s="1"/>
  <c r="O9" i="6"/>
  <c r="O6" i="6"/>
  <c r="N13" i="3" l="1"/>
  <c r="N14" i="3" s="1"/>
  <c r="O13" i="3"/>
  <c r="O14" i="3" s="1"/>
  <c r="P13" i="3"/>
  <c r="P14" i="3" s="1"/>
  <c r="N36" i="2"/>
  <c r="O36" i="2"/>
  <c r="P36" i="2"/>
  <c r="D11" i="3"/>
  <c r="D12" i="3"/>
  <c r="D13" i="3" l="1"/>
  <c r="E13" i="3"/>
  <c r="C16" i="1"/>
  <c r="C8" i="2" s="1"/>
  <c r="B8" i="2" s="1"/>
  <c r="D16" i="1"/>
  <c r="N16" i="1"/>
  <c r="O16" i="1"/>
  <c r="P16" i="1"/>
  <c r="B16" i="1"/>
  <c r="M16" i="1" l="1"/>
  <c r="D33" i="3" l="1"/>
  <c r="D36" i="2"/>
  <c r="D9" i="3" s="1"/>
  <c r="D14" i="3" s="1"/>
  <c r="E36" i="2" l="1"/>
  <c r="E9" i="3" s="1"/>
  <c r="E14" i="3" s="1"/>
  <c r="B36" i="2" l="1"/>
  <c r="B9" i="3" s="1"/>
  <c r="C36" i="2"/>
  <c r="C9" i="3" l="1"/>
  <c r="C16" i="3" s="1"/>
  <c r="C77" i="3"/>
  <c r="F17" i="3"/>
  <c r="H17" i="3"/>
  <c r="J17" i="3"/>
  <c r="L17" i="3"/>
  <c r="I17" i="3"/>
  <c r="G17" i="3"/>
  <c r="K17" i="3"/>
  <c r="M17" i="3"/>
  <c r="P17" i="3"/>
  <c r="O17" i="3"/>
  <c r="N17" i="3"/>
  <c r="E17" i="3"/>
  <c r="D17" i="3"/>
  <c r="C34" i="3"/>
  <c r="C36" i="3" s="1"/>
  <c r="H80" i="3" l="1"/>
  <c r="H82" i="3" s="1"/>
  <c r="G80" i="3"/>
  <c r="G82" i="3" s="1"/>
  <c r="J80" i="3"/>
  <c r="J82" i="3" s="1"/>
  <c r="E80" i="3"/>
  <c r="E82" i="3" s="1"/>
  <c r="L80" i="3"/>
  <c r="L82" i="3" s="1"/>
  <c r="N80" i="3"/>
  <c r="N82" i="3" s="1"/>
  <c r="K80" i="3"/>
  <c r="K82" i="3" s="1"/>
  <c r="D80" i="3"/>
  <c r="D82" i="3" s="1"/>
  <c r="F80" i="3"/>
  <c r="F82" i="3" s="1"/>
  <c r="P80" i="3"/>
  <c r="P82" i="3" s="1"/>
  <c r="I80" i="3"/>
  <c r="I82" i="3" s="1"/>
  <c r="M80" i="3"/>
  <c r="M82" i="3" s="1"/>
  <c r="O80" i="3"/>
  <c r="O82" i="3" s="1"/>
  <c r="O37" i="3"/>
  <c r="O39" i="3" s="1"/>
  <c r="K37" i="3"/>
  <c r="K39" i="3" s="1"/>
  <c r="G37" i="3"/>
  <c r="G39" i="3" s="1"/>
  <c r="N37" i="3"/>
  <c r="N39" i="3" s="1"/>
  <c r="J37" i="3"/>
  <c r="J39" i="3" s="1"/>
  <c r="F37" i="3"/>
  <c r="I37" i="3"/>
  <c r="I39" i="3" s="1"/>
  <c r="P37" i="3"/>
  <c r="P39" i="3" s="1"/>
  <c r="L37" i="3"/>
  <c r="L39" i="3" s="1"/>
  <c r="H37" i="3"/>
  <c r="H39" i="3" s="1"/>
  <c r="M37" i="3"/>
  <c r="M39" i="3" s="1"/>
  <c r="F39" i="3"/>
  <c r="D37" i="3"/>
  <c r="D39" i="3" s="1"/>
  <c r="D10" i="6"/>
  <c r="D11" i="6" s="1"/>
  <c r="G10" i="6"/>
  <c r="G11" i="6" s="1"/>
  <c r="J10" i="6"/>
  <c r="J11" i="6" s="1"/>
  <c r="L10" i="6"/>
  <c r="L11" i="6" s="1"/>
  <c r="M10" i="6"/>
  <c r="M11" i="6" s="1"/>
  <c r="E37" i="3"/>
  <c r="E39" i="3" s="1"/>
  <c r="I10" i="6"/>
  <c r="I11" i="6" s="1"/>
  <c r="E10" i="6"/>
  <c r="E11" i="6" s="1"/>
  <c r="F10" i="6"/>
  <c r="F11" i="6" s="1"/>
  <c r="N10" i="6"/>
  <c r="N11" i="6" s="1"/>
  <c r="H10" i="6"/>
  <c r="H11" i="6" s="1"/>
  <c r="C10" i="6"/>
  <c r="C11" i="6" s="1"/>
  <c r="K10" i="6"/>
  <c r="K11" i="6" s="1"/>
  <c r="O11" i="6" l="1"/>
  <c r="B13" i="6" s="1"/>
</calcChain>
</file>

<file path=xl/sharedStrings.xml><?xml version="1.0" encoding="utf-8"?>
<sst xmlns="http://schemas.openxmlformats.org/spreadsheetml/2006/main" count="352" uniqueCount="160">
  <si>
    <t>Position</t>
  </si>
  <si>
    <t>Annual Salary &amp; Benefits</t>
  </si>
  <si>
    <t>Indirect Costs</t>
  </si>
  <si>
    <t>Direct Costs</t>
  </si>
  <si>
    <t>Private Foundation</t>
  </si>
  <si>
    <t>(List each separately)</t>
  </si>
  <si>
    <t>Discretionary</t>
  </si>
  <si>
    <t>Executive Director</t>
  </si>
  <si>
    <t>Administrative Assistant</t>
  </si>
  <si>
    <t>Finance Director</t>
  </si>
  <si>
    <t>Finance Assistant</t>
  </si>
  <si>
    <t>IT Manager</t>
  </si>
  <si>
    <t>IT Assistant</t>
  </si>
  <si>
    <t>Human Resources Director</t>
  </si>
  <si>
    <t>Property Manager</t>
  </si>
  <si>
    <t>Total Salaries and Benefits</t>
  </si>
  <si>
    <t>Notes:</t>
  </si>
  <si>
    <t>1.  List each position for which at least a portion of salary and benefits is charged to indirect.</t>
  </si>
  <si>
    <r>
      <t xml:space="preserve">Fill in: </t>
    </r>
    <r>
      <rPr>
        <b/>
        <u/>
        <sz val="16"/>
        <color theme="1"/>
        <rFont val="Calibri"/>
        <family val="2"/>
        <scheme val="minor"/>
      </rPr>
      <t>Final or Provisional</t>
    </r>
    <r>
      <rPr>
        <b/>
        <sz val="16"/>
        <color theme="1"/>
        <rFont val="Calibri"/>
        <family val="2"/>
        <scheme val="minor"/>
      </rPr>
      <t xml:space="preserve"> and </t>
    </r>
    <r>
      <rPr>
        <b/>
        <u/>
        <sz val="16"/>
        <color theme="1"/>
        <rFont val="Calibri"/>
        <family val="2"/>
        <scheme val="minor"/>
      </rPr>
      <t>Organization's Fiscal Year</t>
    </r>
  </si>
  <si>
    <t xml:space="preserve">3.  Total funding sources should add up to direct costs.  </t>
  </si>
  <si>
    <t>Sample -- Allocation of Indirect Personnel Worksheet</t>
  </si>
  <si>
    <t>Total Costs</t>
  </si>
  <si>
    <t>Budget Category</t>
  </si>
  <si>
    <t>Sample -- Statement of Total Costs</t>
  </si>
  <si>
    <t>Direct Allocation Method</t>
  </si>
  <si>
    <t>Salaries and Benefits</t>
  </si>
  <si>
    <t>Temp Services</t>
  </si>
  <si>
    <t>Consulting Services</t>
  </si>
  <si>
    <t>Audit Services</t>
  </si>
  <si>
    <t>Legal Services</t>
  </si>
  <si>
    <t>Leases</t>
  </si>
  <si>
    <t>Insurance</t>
  </si>
  <si>
    <t>Telephone</t>
  </si>
  <si>
    <t>Software &amp; Internet</t>
  </si>
  <si>
    <t>Utilities</t>
  </si>
  <si>
    <t>Facilities Maintenance</t>
  </si>
  <si>
    <t>Supplies</t>
  </si>
  <si>
    <t>Equipment Maintenance</t>
  </si>
  <si>
    <t>Postage</t>
  </si>
  <si>
    <t>Record Maintenance</t>
  </si>
  <si>
    <t>Outreach</t>
  </si>
  <si>
    <t>Dues/Memberships</t>
  </si>
  <si>
    <t>Conferences &amp; Seminars</t>
  </si>
  <si>
    <t>Professional Development</t>
  </si>
  <si>
    <t>Training materials</t>
  </si>
  <si>
    <t>Mobile Unit Costs</t>
  </si>
  <si>
    <t>Fees &amp; Licensing</t>
  </si>
  <si>
    <t>Participant Training &amp; Support</t>
  </si>
  <si>
    <t>Sample -- Distribution of Indirect Costs to Direct Funding Sources</t>
  </si>
  <si>
    <t>Less items not in MTDC:</t>
  </si>
  <si>
    <t>Total MTDC Exclusions</t>
  </si>
  <si>
    <t>Indirect Cost Rate</t>
  </si>
  <si>
    <t>Modified Total Direct Cost Allocation Base</t>
  </si>
  <si>
    <t>Indirect Cost Applied</t>
  </si>
  <si>
    <t>3.  The DEO funding column may be broken out by program, if desired.  (May help in applying the indirect rate to the individual funding sources.)</t>
  </si>
  <si>
    <t>Salaries and Benefits Base</t>
  </si>
  <si>
    <t>(Difference between MTDC and S&amp;B Bases)</t>
  </si>
  <si>
    <r>
      <t>[</t>
    </r>
    <r>
      <rPr>
        <b/>
        <u/>
        <sz val="16"/>
        <color theme="1"/>
        <rFont val="Calibri"/>
        <family val="2"/>
        <scheme val="minor"/>
      </rPr>
      <t>Final or Provisional]</t>
    </r>
    <r>
      <rPr>
        <b/>
        <sz val="16"/>
        <color theme="1"/>
        <rFont val="Calibri"/>
        <family val="2"/>
        <scheme val="minor"/>
      </rPr>
      <t xml:space="preserve"> Indirect Cost Proposal for [</t>
    </r>
    <r>
      <rPr>
        <b/>
        <u/>
        <sz val="16"/>
        <color theme="1"/>
        <rFont val="Calibri"/>
        <family val="2"/>
        <scheme val="minor"/>
      </rPr>
      <t>Organization's Fiscal Year]</t>
    </r>
  </si>
  <si>
    <t>Grantor</t>
  </si>
  <si>
    <t>Federal Subagency</t>
  </si>
  <si>
    <t>Funding Source</t>
  </si>
  <si>
    <t>Grant/Contract Amount</t>
  </si>
  <si>
    <t>Period of Performance</t>
  </si>
  <si>
    <t>Indirect Cost or CAP Limitations</t>
  </si>
  <si>
    <t>Grant/Contract Notice Attached</t>
  </si>
  <si>
    <t>Type of Contract Awarded*</t>
  </si>
  <si>
    <t>U.S. Dept. of Labor</t>
  </si>
  <si>
    <t>ETA</t>
  </si>
  <si>
    <t>N/A</t>
  </si>
  <si>
    <t>Yes</t>
  </si>
  <si>
    <t>ILAB</t>
  </si>
  <si>
    <t>U.S. Dept. of HHS</t>
  </si>
  <si>
    <t>ACF</t>
  </si>
  <si>
    <t>5% of Total Award</t>
  </si>
  <si>
    <t>Cost Reimbursable</t>
  </si>
  <si>
    <t>* For federal contracts only.  For example: Cost Reimbursable, Time &amp; Materials, Fixed Price, etc.</t>
  </si>
  <si>
    <t>Bill and Melinda Gates Foundation</t>
  </si>
  <si>
    <t>5.  The DEO funding column may be broken out by program, if desired.  (May help in applying the indirect rate to the individual funding sources.)</t>
  </si>
  <si>
    <t>1.  This schedule could be combined with the Total Cost schedule.</t>
  </si>
  <si>
    <t>4.  Use only the columns needed, but include all funding sources.  Columns listed here are for illustrative purposes only.</t>
  </si>
  <si>
    <t>2.  Only use the columns needed, but include all funding sources.  Columns listed here are for illustrative purposes only.</t>
  </si>
  <si>
    <t>2.  Use only the columns needed, but include all funding sources.  Columns listed here are for illustrative purposes only.</t>
  </si>
  <si>
    <t>Sample -- Application of Rate to Recover Indirect Costs</t>
  </si>
  <si>
    <t>Totals</t>
  </si>
  <si>
    <t>Indirect</t>
  </si>
  <si>
    <t>Monthly indirect costs</t>
  </si>
  <si>
    <t>Base expenses:</t>
  </si>
  <si>
    <t>Salaries and benefits</t>
  </si>
  <si>
    <t>Indirect cost recovery</t>
  </si>
  <si>
    <r>
      <t>Over/</t>
    </r>
    <r>
      <rPr>
        <sz val="11"/>
        <color rgb="FFFF0000"/>
        <rFont val="Calibri"/>
        <family val="2"/>
        <scheme val="minor"/>
      </rPr>
      <t>(Under)</t>
    </r>
    <r>
      <rPr>
        <sz val="11"/>
        <color theme="1"/>
        <rFont val="Calibri"/>
        <family val="2"/>
        <scheme val="minor"/>
      </rPr>
      <t xml:space="preserve"> Recovery</t>
    </r>
  </si>
  <si>
    <t>1.  Though not obvious in this presentation, shared costs have been allocated to the final cost objectives based on the cost allocation plan.</t>
  </si>
  <si>
    <t>Travel - Staff</t>
  </si>
  <si>
    <t>Travel - DEO</t>
  </si>
  <si>
    <t>Equipment Capital Outlay</t>
  </si>
  <si>
    <t>Equipment Not Capitalized</t>
  </si>
  <si>
    <t>Chief Operating Officer</t>
  </si>
  <si>
    <t>Indirect cost rate (29.95%)</t>
  </si>
  <si>
    <t>Sample -- Listing of Non-DEO Grants and Contracts</t>
  </si>
  <si>
    <t>2.  Salaries and benefits should be together unless the organization wants a separate fringe benefits rate.</t>
  </si>
  <si>
    <t>DEO Direct Funding</t>
  </si>
  <si>
    <t>Other Direct Funding</t>
  </si>
  <si>
    <t>3.  Breaking out DEO funding helps in seeing the effect of the indirect rate on individual funding sources.</t>
  </si>
  <si>
    <t>XYZ Subrecipient</t>
  </si>
  <si>
    <t>AXXX</t>
  </si>
  <si>
    <t>BXXX</t>
  </si>
  <si>
    <t>CXXX</t>
  </si>
  <si>
    <t>DXXX</t>
  </si>
  <si>
    <t>EXXX</t>
  </si>
  <si>
    <t>FXXX</t>
  </si>
  <si>
    <t>GXXX</t>
  </si>
  <si>
    <t>HXXX</t>
  </si>
  <si>
    <t>IXXX</t>
  </si>
  <si>
    <t>Travel - Subrecipient</t>
  </si>
  <si>
    <t>JXXX</t>
  </si>
  <si>
    <t>KXXX</t>
  </si>
  <si>
    <t>LXXX</t>
  </si>
  <si>
    <t>Allocation percentage</t>
  </si>
  <si>
    <t>Indirect Cost Rate -- Modified Total Direct Cost Base</t>
  </si>
  <si>
    <t>Indirect Cost Rate -- Salaries and Benefits Base</t>
  </si>
  <si>
    <t>Cost Allocation Method -- Modified Total Direct Cost Base</t>
  </si>
  <si>
    <t>Percentage of MTDC</t>
  </si>
  <si>
    <t>Cost Allocation Method -- Salaries and Benefits Base</t>
  </si>
  <si>
    <t>Percentage of Salaries and Benefits</t>
  </si>
  <si>
    <t>(Difference between MTDC and S&amp;B Bases, Cost Alloc. Method)</t>
  </si>
  <si>
    <t>Sample -- Supplemental Schedule of MTDC Allocation Base</t>
  </si>
  <si>
    <t xml:space="preserve">Federal Programs                                          </t>
  </si>
  <si>
    <t>Non-Federal Programs</t>
  </si>
  <si>
    <t>Subawardee/Subcontractor</t>
  </si>
  <si>
    <r>
      <rPr>
        <b/>
        <sz val="11"/>
        <rFont val="Arial"/>
        <family val="2"/>
      </rPr>
      <t>Total Expenditures
for Current FY</t>
    </r>
  </si>
  <si>
    <r>
      <rPr>
        <b/>
        <sz val="11"/>
        <rFont val="Arial"/>
        <family val="2"/>
      </rPr>
      <t>Total Federal
Programs</t>
    </r>
  </si>
  <si>
    <t>Dept. of Labor</t>
  </si>
  <si>
    <t>Dept. of HHS</t>
  </si>
  <si>
    <t>Dept. of Education</t>
  </si>
  <si>
    <r>
      <rPr>
        <b/>
        <sz val="11"/>
        <rFont val="Arial"/>
        <family val="2"/>
      </rPr>
      <t>Total Non- Federal
Programs</t>
    </r>
  </si>
  <si>
    <t>Fund- raising</t>
  </si>
  <si>
    <t>a</t>
  </si>
  <si>
    <t>Goodwill</t>
  </si>
  <si>
    <t>b</t>
  </si>
  <si>
    <t>c</t>
  </si>
  <si>
    <t>Total Subaward/ Subcontract Costs</t>
  </si>
  <si>
    <r>
      <rPr>
        <sz val="11"/>
        <rFont val="Arial"/>
        <family val="2"/>
      </rPr>
      <t>First $25,000 Inclusion in MTDC*
Allocation Base</t>
    </r>
  </si>
  <si>
    <t>d</t>
  </si>
  <si>
    <t>e</t>
  </si>
  <si>
    <t>f</t>
  </si>
  <si>
    <t>Total Inclusion in MTDC</t>
  </si>
  <si>
    <r>
      <rPr>
        <u/>
        <sz val="11"/>
        <rFont val="Arial"/>
        <family val="2"/>
      </rPr>
      <t>Exclusions</t>
    </r>
    <r>
      <rPr>
        <sz val="11"/>
        <rFont val="Arial"/>
        <family val="2"/>
      </rPr>
      <t xml:space="preserve"> from MTDC Allocation Base</t>
    </r>
  </si>
  <si>
    <t>a-d</t>
  </si>
  <si>
    <t>b-e</t>
  </si>
  <si>
    <t>c-f</t>
  </si>
  <si>
    <r>
      <rPr>
        <sz val="11"/>
        <rFont val="Arial"/>
        <family val="2"/>
      </rPr>
      <t xml:space="preserve">Total </t>
    </r>
    <r>
      <rPr>
        <u/>
        <sz val="11"/>
        <rFont val="Arial"/>
        <family val="2"/>
      </rPr>
      <t>Exclusions</t>
    </r>
    <r>
      <rPr>
        <sz val="11"/>
        <rFont val="Arial"/>
        <family val="2"/>
      </rPr>
      <t xml:space="preserve"> from MTDC</t>
    </r>
  </si>
  <si>
    <t>**</t>
  </si>
  <si>
    <t>*</t>
  </si>
  <si>
    <t>MTDC = Modified Total Direct Costs</t>
  </si>
  <si>
    <t>Reconciled to Exhibit D.</t>
  </si>
  <si>
    <t>Service Provider</t>
  </si>
  <si>
    <t>Financial Counseling</t>
  </si>
  <si>
    <t>1/1/2021-12/31/2023</t>
  </si>
  <si>
    <t>7/1/2021-12/31/2021</t>
  </si>
  <si>
    <t>7/1/2021-6/30/2022</t>
  </si>
  <si>
    <t>1/1/2021-12/31/2022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</si>
</sst>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#,##0.0000_);[Red]\(#,##0.0000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7">
    <xf numFmtId="0" fontId="0" fillId="0" borderId="0" xfId="0"/>
    <xf numFmtId="38" fontId="0" fillId="0" borderId="0" xfId="0" applyNumberFormat="1"/>
    <xf numFmtId="38" fontId="0" fillId="0" borderId="1" xfId="0" applyNumberFormat="1" applyBorder="1"/>
    <xf numFmtId="38" fontId="0" fillId="0" borderId="2" xfId="0" applyNumberFormat="1" applyBorder="1"/>
    <xf numFmtId="0" fontId="2" fillId="0" borderId="0" xfId="0" applyFont="1"/>
    <xf numFmtId="0" fontId="2" fillId="0" borderId="1" xfId="0" applyFont="1" applyBorder="1" applyAlignment="1">
      <alignment horizontal="center" wrapText="1"/>
    </xf>
    <xf numFmtId="38" fontId="2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38" fontId="2" fillId="0" borderId="2" xfId="0" applyNumberFormat="1" applyFont="1" applyBorder="1"/>
    <xf numFmtId="38" fontId="0" fillId="0" borderId="4" xfId="0" applyNumberFormat="1" applyBorder="1"/>
    <xf numFmtId="38" fontId="0" fillId="0" borderId="5" xfId="0" applyNumberFormat="1" applyBorder="1"/>
    <xf numFmtId="38" fontId="2" fillId="0" borderId="6" xfId="0" applyNumberFormat="1" applyFont="1" applyBorder="1"/>
    <xf numFmtId="0" fontId="0" fillId="0" borderId="0" xfId="0" applyAlignment="1">
      <alignment horizontal="left" indent="2"/>
    </xf>
    <xf numFmtId="38" fontId="0" fillId="0" borderId="8" xfId="0" applyNumberFormat="1" applyBorder="1"/>
    <xf numFmtId="38" fontId="0" fillId="0" borderId="0" xfId="0" applyNumberFormat="1" applyBorder="1"/>
    <xf numFmtId="38" fontId="0" fillId="0" borderId="9" xfId="0" applyNumberFormat="1" applyBorder="1"/>
    <xf numFmtId="38" fontId="0" fillId="0" borderId="0" xfId="0" applyNumberFormat="1" applyFont="1" applyBorder="1" applyAlignment="1"/>
    <xf numFmtId="0" fontId="0" fillId="0" borderId="0" xfId="0" applyFont="1" applyBorder="1" applyAlignment="1"/>
    <xf numFmtId="0" fontId="0" fillId="0" borderId="0" xfId="0" applyFont="1" applyAlignment="1"/>
    <xf numFmtId="38" fontId="0" fillId="0" borderId="2" xfId="0" applyNumberFormat="1" applyFont="1" applyBorder="1" applyAlignment="1"/>
    <xf numFmtId="0" fontId="0" fillId="0" borderId="0" xfId="0" applyAlignment="1">
      <alignment horizontal="center"/>
    </xf>
    <xf numFmtId="164" fontId="0" fillId="0" borderId="0" xfId="2" applyNumberFormat="1" applyFont="1"/>
    <xf numFmtId="0" fontId="2" fillId="0" borderId="3" xfId="0" applyFont="1" applyBorder="1" applyAlignment="1">
      <alignment horizontal="center" wrapText="1"/>
    </xf>
    <xf numFmtId="0" fontId="0" fillId="0" borderId="3" xfId="0" applyBorder="1"/>
    <xf numFmtId="0" fontId="0" fillId="0" borderId="3" xfId="0" applyBorder="1" applyAlignment="1">
      <alignment horizontal="center"/>
    </xf>
    <xf numFmtId="164" fontId="0" fillId="0" borderId="3" xfId="2" applyNumberFormat="1" applyFont="1" applyBorder="1"/>
    <xf numFmtId="0" fontId="3" fillId="0" borderId="0" xfId="0" applyFont="1" applyAlignment="1"/>
    <xf numFmtId="38" fontId="2" fillId="0" borderId="1" xfId="0" applyNumberFormat="1" applyFont="1" applyBorder="1" applyAlignment="1">
      <alignment horizontal="center"/>
    </xf>
    <xf numFmtId="10" fontId="0" fillId="3" borderId="0" xfId="1" applyNumberFormat="1" applyFont="1" applyFill="1"/>
    <xf numFmtId="38" fontId="0" fillId="3" borderId="2" xfId="0" applyNumberFormat="1" applyFill="1" applyBorder="1"/>
    <xf numFmtId="38" fontId="0" fillId="3" borderId="9" xfId="0" applyNumberFormat="1" applyFill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left" indent="1"/>
    </xf>
    <xf numFmtId="38" fontId="0" fillId="3" borderId="0" xfId="0" applyNumberFormat="1" applyFill="1"/>
    <xf numFmtId="165" fontId="0" fillId="0" borderId="1" xfId="0" applyNumberFormat="1" applyBorder="1"/>
    <xf numFmtId="38" fontId="2" fillId="0" borderId="11" xfId="0" applyNumberFormat="1" applyFont="1" applyBorder="1" applyAlignment="1">
      <alignment horizontal="center" wrapText="1"/>
    </xf>
    <xf numFmtId="38" fontId="0" fillId="0" borderId="12" xfId="0" applyNumberFormat="1" applyBorder="1"/>
    <xf numFmtId="38" fontId="0" fillId="0" borderId="13" xfId="0" applyNumberFormat="1" applyBorder="1"/>
    <xf numFmtId="38" fontId="2" fillId="0" borderId="10" xfId="0" applyNumberFormat="1" applyFont="1" applyBorder="1"/>
    <xf numFmtId="38" fontId="2" fillId="0" borderId="15" xfId="0" applyNumberFormat="1" applyFont="1" applyBorder="1" applyAlignment="1">
      <alignment horizontal="center" wrapText="1"/>
    </xf>
    <xf numFmtId="38" fontId="2" fillId="0" borderId="13" xfId="0" applyNumberFormat="1" applyFont="1" applyBorder="1" applyAlignment="1">
      <alignment horizontal="center" wrapText="1"/>
    </xf>
    <xf numFmtId="38" fontId="0" fillId="0" borderId="16" xfId="0" applyNumberFormat="1" applyBorder="1"/>
    <xf numFmtId="38" fontId="0" fillId="0" borderId="15" xfId="0" applyNumberFormat="1" applyBorder="1"/>
    <xf numFmtId="38" fontId="2" fillId="0" borderId="17" xfId="0" applyNumberFormat="1" applyFont="1" applyBorder="1"/>
    <xf numFmtId="38" fontId="2" fillId="2" borderId="3" xfId="0" applyNumberFormat="1" applyFont="1" applyFill="1" applyBorder="1"/>
    <xf numFmtId="38" fontId="2" fillId="0" borderId="3" xfId="0" applyNumberFormat="1" applyFont="1" applyBorder="1"/>
    <xf numFmtId="0" fontId="0" fillId="0" borderId="4" xfId="0" applyBorder="1"/>
    <xf numFmtId="0" fontId="2" fillId="0" borderId="3" xfId="0" applyFont="1" applyBorder="1"/>
    <xf numFmtId="38" fontId="2" fillId="0" borderId="14" xfId="0" applyNumberFormat="1" applyFont="1" applyBorder="1" applyAlignment="1">
      <alignment horizontal="center" wrapText="1"/>
    </xf>
    <xf numFmtId="38" fontId="2" fillId="0" borderId="8" xfId="0" applyNumberFormat="1" applyFont="1" applyBorder="1" applyAlignment="1">
      <alignment horizontal="center" wrapText="1"/>
    </xf>
    <xf numFmtId="38" fontId="2" fillId="0" borderId="14" xfId="0" applyNumberFormat="1" applyFont="1" applyBorder="1"/>
    <xf numFmtId="38" fontId="2" fillId="0" borderId="8" xfId="0" applyNumberFormat="1" applyFont="1" applyBorder="1"/>
    <xf numFmtId="38" fontId="2" fillId="0" borderId="11" xfId="0" applyNumberFormat="1" applyFont="1" applyBorder="1"/>
    <xf numFmtId="38" fontId="0" fillId="2" borderId="4" xfId="0" applyNumberFormat="1" applyFill="1" applyBorder="1"/>
    <xf numFmtId="38" fontId="2" fillId="0" borderId="8" xfId="0" applyNumberFormat="1" applyFont="1" applyBorder="1" applyAlignment="1">
      <alignment horizontal="center" wrapText="1"/>
    </xf>
    <xf numFmtId="38" fontId="0" fillId="0" borderId="14" xfId="0" applyNumberFormat="1" applyBorder="1"/>
    <xf numFmtId="38" fontId="0" fillId="0" borderId="11" xfId="0" applyNumberFormat="1" applyBorder="1"/>
    <xf numFmtId="38" fontId="0" fillId="0" borderId="17" xfId="0" applyNumberFormat="1" applyBorder="1"/>
    <xf numFmtId="38" fontId="0" fillId="0" borderId="10" xfId="0" applyNumberFormat="1" applyBorder="1"/>
    <xf numFmtId="38" fontId="0" fillId="0" borderId="15" xfId="0" applyNumberFormat="1" applyFill="1" applyBorder="1"/>
    <xf numFmtId="38" fontId="0" fillId="0" borderId="1" xfId="0" applyNumberFormat="1" applyFill="1" applyBorder="1"/>
    <xf numFmtId="38" fontId="0" fillId="0" borderId="13" xfId="0" applyNumberFormat="1" applyFill="1" applyBorder="1"/>
    <xf numFmtId="38" fontId="0" fillId="0" borderId="3" xfId="0" applyNumberFormat="1" applyBorder="1"/>
    <xf numFmtId="38" fontId="0" fillId="3" borderId="6" xfId="0" applyNumberFormat="1" applyFill="1" applyBorder="1"/>
    <xf numFmtId="38" fontId="0" fillId="0" borderId="5" xfId="0" applyNumberFormat="1" applyFill="1" applyBorder="1"/>
    <xf numFmtId="38" fontId="0" fillId="3" borderId="6" xfId="0" applyNumberFormat="1" applyFont="1" applyFill="1" applyBorder="1" applyAlignment="1"/>
    <xf numFmtId="38" fontId="0" fillId="0" borderId="18" xfId="0" applyNumberFormat="1" applyBorder="1"/>
    <xf numFmtId="38" fontId="0" fillId="0" borderId="17" xfId="0" applyNumberFormat="1" applyFont="1" applyBorder="1" applyAlignment="1"/>
    <xf numFmtId="38" fontId="0" fillId="0" borderId="10" xfId="0" applyNumberFormat="1" applyFont="1" applyBorder="1" applyAlignment="1"/>
    <xf numFmtId="38" fontId="0" fillId="0" borderId="19" xfId="0" applyNumberFormat="1" applyBorder="1"/>
    <xf numFmtId="38" fontId="0" fillId="0" borderId="20" xfId="0" applyNumberFormat="1" applyBorder="1"/>
    <xf numFmtId="38" fontId="2" fillId="0" borderId="7" xfId="0" applyNumberFormat="1" applyFont="1" applyBorder="1"/>
    <xf numFmtId="38" fontId="2" fillId="0" borderId="5" xfId="0" applyNumberFormat="1" applyFont="1" applyBorder="1" applyAlignment="1">
      <alignment horizontal="center" wrapText="1"/>
    </xf>
    <xf numFmtId="38" fontId="2" fillId="0" borderId="21" xfId="0" applyNumberFormat="1" applyFont="1" applyBorder="1"/>
    <xf numFmtId="0" fontId="2" fillId="0" borderId="7" xfId="0" applyFont="1" applyBorder="1"/>
    <xf numFmtId="0" fontId="2" fillId="0" borderId="5" xfId="0" applyFont="1" applyBorder="1" applyAlignment="1">
      <alignment horizontal="center" wrapText="1"/>
    </xf>
    <xf numFmtId="0" fontId="2" fillId="0" borderId="22" xfId="0" applyFont="1" applyBorder="1"/>
    <xf numFmtId="38" fontId="2" fillId="0" borderId="22" xfId="0" applyNumberFormat="1" applyFont="1" applyBorder="1"/>
    <xf numFmtId="38" fontId="2" fillId="0" borderId="8" xfId="0" applyNumberFormat="1" applyFont="1" applyBorder="1" applyAlignment="1">
      <alignment horizontal="center" wrapText="1"/>
    </xf>
    <xf numFmtId="38" fontId="2" fillId="0" borderId="11" xfId="0" applyNumberFormat="1" applyFont="1" applyBorder="1" applyAlignment="1">
      <alignment horizontal="center" wrapText="1"/>
    </xf>
    <xf numFmtId="38" fontId="2" fillId="0" borderId="14" xfId="0" applyNumberFormat="1" applyFont="1" applyBorder="1" applyAlignment="1">
      <alignment horizontal="center" wrapText="1"/>
    </xf>
    <xf numFmtId="10" fontId="0" fillId="0" borderId="0" xfId="1" applyNumberFormat="1" applyFont="1" applyBorder="1"/>
    <xf numFmtId="10" fontId="0" fillId="0" borderId="0" xfId="1" applyNumberFormat="1" applyFont="1" applyFill="1"/>
    <xf numFmtId="10" fontId="0" fillId="0" borderId="4" xfId="1" applyNumberFormat="1" applyFont="1" applyBorder="1"/>
    <xf numFmtId="10" fontId="0" fillId="0" borderId="16" xfId="1" applyNumberFormat="1" applyFont="1" applyBorder="1"/>
    <xf numFmtId="10" fontId="0" fillId="0" borderId="12" xfId="1" applyNumberFormat="1" applyFont="1" applyBorder="1"/>
    <xf numFmtId="38" fontId="0" fillId="3" borderId="5" xfId="0" applyNumberFormat="1" applyFill="1" applyBorder="1"/>
    <xf numFmtId="38" fontId="0" fillId="3" borderId="18" xfId="0" applyNumberFormat="1" applyFill="1" applyBorder="1"/>
    <xf numFmtId="0" fontId="6" fillId="0" borderId="0" xfId="0" applyFont="1"/>
    <xf numFmtId="0" fontId="0" fillId="0" borderId="0" xfId="0" applyFont="1"/>
    <xf numFmtId="0" fontId="0" fillId="0" borderId="0" xfId="0" applyFont="1" applyBorder="1"/>
    <xf numFmtId="0" fontId="0" fillId="0" borderId="0" xfId="0" applyFont="1" applyFill="1" applyBorder="1" applyAlignment="1">
      <alignment horizontal="left" wrapText="1"/>
    </xf>
    <xf numFmtId="0" fontId="0" fillId="0" borderId="23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center" wrapText="1" indent="2"/>
    </xf>
    <xf numFmtId="0" fontId="0" fillId="0" borderId="26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horizontal="center" vertical="top" wrapText="1"/>
    </xf>
    <xf numFmtId="0" fontId="7" fillId="0" borderId="27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left" vertical="top" wrapText="1"/>
    </xf>
    <xf numFmtId="1" fontId="8" fillId="0" borderId="26" xfId="0" applyNumberFormat="1" applyFont="1" applyFill="1" applyBorder="1" applyAlignment="1">
      <alignment horizontal="center" vertical="top" shrinkToFit="1"/>
    </xf>
    <xf numFmtId="0" fontId="9" fillId="0" borderId="26" xfId="0" applyFont="1" applyFill="1" applyBorder="1" applyAlignment="1">
      <alignment horizontal="left" vertical="top" wrapText="1"/>
    </xf>
    <xf numFmtId="40" fontId="8" fillId="0" borderId="26" xfId="0" applyNumberFormat="1" applyFont="1" applyFill="1" applyBorder="1" applyAlignment="1">
      <alignment horizontal="right" vertical="top" shrinkToFit="1"/>
    </xf>
    <xf numFmtId="40" fontId="9" fillId="0" borderId="26" xfId="0" applyNumberFormat="1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right" vertical="top" wrapText="1"/>
    </xf>
    <xf numFmtId="40" fontId="0" fillId="0" borderId="26" xfId="0" applyNumberFormat="1" applyFont="1" applyFill="1" applyBorder="1" applyAlignment="1">
      <alignment horizontal="center" wrapText="1"/>
    </xf>
    <xf numFmtId="40" fontId="0" fillId="0" borderId="26" xfId="0" applyNumberFormat="1" applyFont="1" applyFill="1" applyBorder="1" applyAlignment="1">
      <alignment horizontal="right" wrapText="1"/>
    </xf>
    <xf numFmtId="0" fontId="0" fillId="0" borderId="26" xfId="0" applyFont="1" applyFill="1" applyBorder="1" applyAlignment="1">
      <alignment horizontal="left" vertical="center" wrapText="1"/>
    </xf>
    <xf numFmtId="40" fontId="0" fillId="0" borderId="26" xfId="0" applyNumberFormat="1" applyFont="1" applyFill="1" applyBorder="1" applyAlignment="1">
      <alignment horizontal="right" vertical="center" wrapText="1"/>
    </xf>
    <xf numFmtId="40" fontId="0" fillId="0" borderId="26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right" vertical="top" wrapText="1" indent="1"/>
    </xf>
    <xf numFmtId="0" fontId="0" fillId="0" borderId="26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38" fontId="2" fillId="0" borderId="14" xfId="0" applyNumberFormat="1" applyFont="1" applyBorder="1" applyAlignment="1">
      <alignment horizontal="center"/>
    </xf>
    <xf numFmtId="38" fontId="2" fillId="0" borderId="8" xfId="0" applyNumberFormat="1" applyFont="1" applyBorder="1" applyAlignment="1">
      <alignment horizontal="center"/>
    </xf>
    <xf numFmtId="38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38" fontId="2" fillId="0" borderId="14" xfId="0" applyNumberFormat="1" applyFont="1" applyBorder="1" applyAlignment="1">
      <alignment horizontal="center" wrapText="1"/>
    </xf>
    <xf numFmtId="38" fontId="2" fillId="0" borderId="8" xfId="0" applyNumberFormat="1" applyFont="1" applyBorder="1" applyAlignment="1">
      <alignment horizontal="center" wrapText="1"/>
    </xf>
    <xf numFmtId="38" fontId="2" fillId="0" borderId="11" xfId="0" applyNumberFormat="1" applyFont="1" applyBorder="1" applyAlignment="1">
      <alignment horizontal="center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left" vertical="top" wrapText="1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261938</xdr:colOff>
      <xdr:row>9</xdr:row>
      <xdr:rowOff>80963</xdr:rowOff>
    </xdr:from>
    <xdr:to>
      <xdr:col>2</xdr:col>
      <xdr:colOff>271463</xdr:colOff>
      <xdr:row>14</xdr:row>
      <xdr:rowOff>100014</xdr:rowOff>
    </xdr:to>
    <xdr:cxnSp macro="">
      <xdr:nvCxnSpPr>
        <xdr:cNvPr id="3" name="Straight Arrow Connecto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H="1" flipV="1">
          <a:off x="3214688" y="2490788"/>
          <a:ext cx="9525" cy="990601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547688</xdr:colOff>
      <xdr:row>13</xdr:row>
      <xdr:rowOff>119063</xdr:rowOff>
    </xdr:from>
    <xdr:to>
      <xdr:col>3</xdr:col>
      <xdr:colOff>9525</xdr:colOff>
      <xdr:row>14</xdr:row>
      <xdr:rowOff>100013</xdr:rowOff>
    </xdr:to>
    <xdr:cxnSp macro="">
      <xdr:nvCxnSpPr>
        <xdr:cNvPr id="12" name="Elbow Connector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>
        <a:xfrm flipV="1">
          <a:off x="3500438" y="3300413"/>
          <a:ext cx="347662" cy="180975"/>
        </a:xfrm>
        <a:prstGeom prst="bentConnector3">
          <a:avLst>
            <a:gd name="adj1" fmla="val -2055"/>
          </a:avLst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523875</xdr:colOff>
      <xdr:row>34</xdr:row>
      <xdr:rowOff>14288</xdr:rowOff>
    </xdr:from>
    <xdr:to>
      <xdr:col>2</xdr:col>
      <xdr:colOff>523875</xdr:colOff>
      <xdr:row>34</xdr:row>
      <xdr:rowOff>180975</xdr:rowOff>
    </xdr:to>
    <xdr:cxnSp macro="">
      <xdr:nvCxnSpPr>
        <xdr:cNvPr id="16" name="Straight Arrow Connector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CxnSpPr/>
      </xdr:nvCxnSpPr>
      <xdr:spPr>
        <a:xfrm flipV="1">
          <a:off x="3476625" y="7672388"/>
          <a:ext cx="0" cy="166687"/>
        </a:xfrm>
        <a:prstGeom prst="straightConnector1">
          <a:avLst/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52387</xdr:colOff>
      <xdr:row>33</xdr:row>
      <xdr:rowOff>28576</xdr:rowOff>
    </xdr:from>
    <xdr:to>
      <xdr:col>3</xdr:col>
      <xdr:colOff>328612</xdr:colOff>
      <xdr:row>35</xdr:row>
      <xdr:rowOff>114301</xdr:rowOff>
    </xdr:to>
    <xdr:cxnSp macro="">
      <xdr:nvCxnSpPr>
        <xdr:cNvPr id="18" name="Elbow Connector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>
        <a:xfrm rot="5400000" flipH="1" flipV="1">
          <a:off x="3781425" y="7586663"/>
          <a:ext cx="495300" cy="276225"/>
        </a:xfrm>
        <a:prstGeom prst="bentConnector3">
          <a:avLst>
            <a:gd name="adj1" fmla="val 961"/>
          </a:avLst>
        </a:prstGeom>
        <a:ln>
          <a:tailEnd type="triangle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523876</xdr:colOff>
      <xdr:row>53</xdr:row>
      <xdr:rowOff>66679</xdr:rowOff>
    </xdr:from>
    <xdr:to>
      <xdr:col>2</xdr:col>
      <xdr:colOff>533400</xdr:colOff>
      <xdr:row>60</xdr:row>
      <xdr:rowOff>123825</xdr:rowOff>
    </xdr:to>
    <xdr:cxnSp macro="">
      <xdr:nvCxnSpPr>
        <xdr:cNvPr id="6" name="Straight Arrow Connector 5">
          <a:extLst>
            <a:ext uri="{FF2B5EF4-FFF2-40B4-BE49-F238E27FC236}">
              <a16:creationId xmlns:a16="http://schemas.microsoft.com/office/drawing/2014/main" id="{2B55C9C9-5206-4623-91E2-F0A65117B555}"/>
            </a:ext>
          </a:extLst>
        </xdr:cNvPr>
        <xdr:cNvCxnSpPr/>
      </xdr:nvCxnSpPr>
      <xdr:spPr>
        <a:xfrm flipH="1" flipV="1">
          <a:off x="3476626" y="12134854"/>
          <a:ext cx="9524" cy="141922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542925</xdr:colOff>
      <xdr:row>60</xdr:row>
      <xdr:rowOff>114300</xdr:rowOff>
    </xdr:from>
    <xdr:to>
      <xdr:col>2</xdr:col>
      <xdr:colOff>866775</xdr:colOff>
      <xdr:row>60</xdr:row>
      <xdr:rowOff>114301</xdr:rowOff>
    </xdr:to>
    <xdr:cxnSp macro="">
      <xdr:nvCxnSpPr>
        <xdr:cNvPr id="7" name="Straight Arrow Connector 6">
          <a:extLst>
            <a:ext uri="{FF2B5EF4-FFF2-40B4-BE49-F238E27FC236}">
              <a16:creationId xmlns:a16="http://schemas.microsoft.com/office/drawing/2014/main" id="{21F1B053-EB3B-40B2-A662-E34A3156BECF}"/>
            </a:ext>
          </a:extLst>
        </xdr:cNvPr>
        <xdr:cNvCxnSpPr/>
      </xdr:nvCxnSpPr>
      <xdr:spPr>
        <a:xfrm flipV="1">
          <a:off x="3495675" y="13544550"/>
          <a:ext cx="323850" cy="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552450</xdr:colOff>
      <xdr:row>77</xdr:row>
      <xdr:rowOff>66675</xdr:rowOff>
    </xdr:from>
    <xdr:to>
      <xdr:col>2</xdr:col>
      <xdr:colOff>552450</xdr:colOff>
      <xdr:row>79</xdr:row>
      <xdr:rowOff>85725</xdr:rowOff>
    </xdr:to>
    <xdr:cxnSp macro="">
      <xdr:nvCxnSpPr>
        <xdr:cNvPr id="8" name="Straight Arrow Connector 7">
          <a:extLst>
            <a:ext uri="{FF2B5EF4-FFF2-40B4-BE49-F238E27FC236}">
              <a16:creationId xmlns:a16="http://schemas.microsoft.com/office/drawing/2014/main" id="{BC09322A-9D8C-4D09-B71D-8AB35DF74381}"/>
            </a:ext>
          </a:extLst>
        </xdr:cNvPr>
        <xdr:cNvCxnSpPr/>
      </xdr:nvCxnSpPr>
      <xdr:spPr>
        <a:xfrm flipV="1">
          <a:off x="3505200" y="17449800"/>
          <a:ext cx="0" cy="4095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552450</xdr:colOff>
      <xdr:row>79</xdr:row>
      <xdr:rowOff>95250</xdr:rowOff>
    </xdr:from>
    <xdr:to>
      <xdr:col>2</xdr:col>
      <xdr:colOff>809625</xdr:colOff>
      <xdr:row>79</xdr:row>
      <xdr:rowOff>95251</xdr:rowOff>
    </xdr:to>
    <xdr:cxnSp macro="">
      <xdr:nvCxnSpPr>
        <xdr:cNvPr id="9" name="Straight Arrow Connector 8">
          <a:extLst>
            <a:ext uri="{FF2B5EF4-FFF2-40B4-BE49-F238E27FC236}">
              <a16:creationId xmlns:a16="http://schemas.microsoft.com/office/drawing/2014/main" id="{B5BF5F31-B95A-4733-9373-E4D2FF2BFEB9}"/>
            </a:ext>
          </a:extLst>
        </xdr:cNvPr>
        <xdr:cNvCxnSpPr/>
      </xdr:nvCxnSpPr>
      <xdr:spPr>
        <a:xfrm flipV="1">
          <a:off x="3505200" y="17868900"/>
          <a:ext cx="257175" cy="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5</xdr:row>
      <xdr:rowOff>177800</xdr:rowOff>
    </xdr:from>
    <xdr:to>
      <xdr:col>1</xdr:col>
      <xdr:colOff>577850</xdr:colOff>
      <xdr:row>11</xdr:row>
      <xdr:rowOff>127000</xdr:rowOff>
    </xdr:to>
    <xdr:cxnSp macro="">
      <xdr:nvCxnSpPr>
        <xdr:cNvPr id="11" name="Straight Arrow Connector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 flipH="1" flipV="1">
          <a:off x="1962150" y="1358900"/>
          <a:ext cx="6350" cy="10922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44450</xdr:colOff>
      <xdr:row>11</xdr:row>
      <xdr:rowOff>25400</xdr:rowOff>
    </xdr:from>
    <xdr:to>
      <xdr:col>14</xdr:col>
      <xdr:colOff>323850</xdr:colOff>
      <xdr:row>12</xdr:row>
      <xdr:rowOff>107950</xdr:rowOff>
    </xdr:to>
    <xdr:cxnSp macro="">
      <xdr:nvCxnSpPr>
        <xdr:cNvPr id="13" name="Elbow Connector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 flipV="1">
          <a:off x="2254250" y="2349500"/>
          <a:ext cx="5835650" cy="273050"/>
        </a:xfrm>
        <a:prstGeom prst="bentConnector3">
          <a:avLst>
            <a:gd name="adj1" fmla="val 99946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571500</xdr:colOff>
      <xdr:row>21</xdr:row>
      <xdr:rowOff>177800</xdr:rowOff>
    </xdr:from>
    <xdr:to>
      <xdr:col>1</xdr:col>
      <xdr:colOff>577850</xdr:colOff>
      <xdr:row>27</xdr:row>
      <xdr:rowOff>127000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80352C42-B742-44E8-B799-E18CD2396C16}"/>
            </a:ext>
          </a:extLst>
        </xdr:cNvPr>
        <xdr:cNvCxnSpPr/>
      </xdr:nvCxnSpPr>
      <xdr:spPr>
        <a:xfrm flipH="1" flipV="1">
          <a:off x="1914525" y="1358900"/>
          <a:ext cx="0" cy="109220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44450</xdr:colOff>
      <xdr:row>27</xdr:row>
      <xdr:rowOff>25400</xdr:rowOff>
    </xdr:from>
    <xdr:to>
      <xdr:col>14</xdr:col>
      <xdr:colOff>323850</xdr:colOff>
      <xdr:row>28</xdr:row>
      <xdr:rowOff>107950</xdr:rowOff>
    </xdr:to>
    <xdr:cxnSp macro="">
      <xdr:nvCxnSpPr>
        <xdr:cNvPr id="5" name="Elbow Connector 12">
          <a:extLst>
            <a:ext uri="{FF2B5EF4-FFF2-40B4-BE49-F238E27FC236}">
              <a16:creationId xmlns:a16="http://schemas.microsoft.com/office/drawing/2014/main" id="{56620855-EADF-4460-B958-E60F7A4DEC33}"/>
            </a:ext>
          </a:extLst>
        </xdr:cNvPr>
        <xdr:cNvCxnSpPr/>
      </xdr:nvCxnSpPr>
      <xdr:spPr>
        <a:xfrm flipV="1">
          <a:off x="1958975" y="2349500"/>
          <a:ext cx="6261100" cy="273050"/>
        </a:xfrm>
        <a:prstGeom prst="bentConnector3">
          <a:avLst>
            <a:gd name="adj1" fmla="val 99946"/>
          </a:avLst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GRANTS_WORKFORCE%20UNIT%20(Placeholder)\Uniform%20Guidance\Indirect%20Cost%20Rate%20Proposal%20Preparation\Indirect%20Cost%20Proposal%20Guidance_Exhibi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xhibit B"/>
      <sheetName val="Exhibit C"/>
      <sheetName val="Exhibit D"/>
      <sheetName val="Exhibit D-1"/>
      <sheetName val="Exhibit E - ETA Salary Cap Calc"/>
      <sheetName val="Exhibit F"/>
      <sheetName val="ICR Applied"/>
    </sheetNames>
    <sheetDataSet>
      <sheetData sheetId="0" refreshError="1"/>
      <sheetData sheetId="1">
        <row r="36">
          <cell r="B36">
            <v>5560828</v>
          </cell>
          <cell r="C36">
            <v>769830</v>
          </cell>
          <cell r="D36">
            <v>4790998</v>
          </cell>
          <cell r="E36">
            <v>3293055</v>
          </cell>
          <cell r="F36">
            <v>829397</v>
          </cell>
          <cell r="G36">
            <v>239835</v>
          </cell>
          <cell r="H36">
            <v>127671</v>
          </cell>
          <cell r="I36">
            <v>92815</v>
          </cell>
          <cell r="J36">
            <v>66244</v>
          </cell>
          <cell r="K36">
            <v>49046</v>
          </cell>
          <cell r="L36">
            <v>35804</v>
          </cell>
          <cell r="M36">
            <v>33731</v>
          </cell>
          <cell r="N36">
            <v>18400</v>
          </cell>
          <cell r="O36">
            <v>5000</v>
          </cell>
          <cell r="P36">
            <v>0</v>
          </cell>
        </row>
      </sheetData>
      <sheetData sheetId="2" refreshError="1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3"/>
  <sheetViews>
    <sheetView zoomScaleNormal="100" workbookViewId="0">
      <selection sqref="A1:P23"/>
    </sheetView>
  </sheetViews>
  <sheetFormatPr defaultRowHeight="15" x14ac:dyDescent="0.25"/>
  <cols>
    <col min="1" max="1" width="27.7109375" customWidth="1"/>
    <col min="2" max="2" width="9.140625" style="1"/>
    <col min="3" max="3" width="11.85546875" style="1" customWidth="1"/>
    <col min="4" max="5" width="9.140625" style="1"/>
    <col min="6" max="6" width="10.140625" style="1" customWidth="1"/>
    <col min="7" max="12" width="9.140625" style="1"/>
    <col min="13" max="13" width="11.5703125" style="1" customWidth="1"/>
    <col min="14" max="15" width="12.85546875" style="1" customWidth="1"/>
    <col min="16" max="16" width="15.140625" style="1" customWidth="1"/>
  </cols>
  <sheetData>
    <row r="1" spans="1:16" ht="21" x14ac:dyDescent="0.35">
      <c r="A1" s="119" t="s">
        <v>102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6" ht="21" x14ac:dyDescent="0.35">
      <c r="A2" s="119" t="s">
        <v>20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6" ht="21" x14ac:dyDescent="0.35">
      <c r="A3" s="119" t="s">
        <v>18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5" spans="1:16" s="4" customFormat="1" x14ac:dyDescent="0.25">
      <c r="A5" s="74"/>
      <c r="B5" s="73"/>
      <c r="C5" s="73"/>
      <c r="D5" s="73"/>
      <c r="E5" s="117" t="s">
        <v>99</v>
      </c>
      <c r="F5" s="117"/>
      <c r="G5" s="117"/>
      <c r="H5" s="117"/>
      <c r="I5" s="117"/>
      <c r="J5" s="117"/>
      <c r="K5" s="117"/>
      <c r="L5" s="117"/>
      <c r="M5" s="118"/>
      <c r="N5" s="116" t="s">
        <v>100</v>
      </c>
      <c r="O5" s="117"/>
      <c r="P5" s="118"/>
    </row>
    <row r="6" spans="1:16" s="7" customFormat="1" ht="45" x14ac:dyDescent="0.25">
      <c r="A6" s="75" t="s">
        <v>0</v>
      </c>
      <c r="B6" s="40" t="s">
        <v>1</v>
      </c>
      <c r="C6" s="40" t="s">
        <v>2</v>
      </c>
      <c r="D6" s="40" t="s">
        <v>3</v>
      </c>
      <c r="E6" s="6" t="s">
        <v>103</v>
      </c>
      <c r="F6" s="6" t="s">
        <v>104</v>
      </c>
      <c r="G6" s="6" t="s">
        <v>105</v>
      </c>
      <c r="H6" s="6" t="s">
        <v>106</v>
      </c>
      <c r="I6" s="6" t="s">
        <v>107</v>
      </c>
      <c r="J6" s="6" t="s">
        <v>108</v>
      </c>
      <c r="K6" s="6" t="s">
        <v>109</v>
      </c>
      <c r="L6" s="6" t="s">
        <v>110</v>
      </c>
      <c r="M6" s="35" t="s">
        <v>111</v>
      </c>
      <c r="N6" s="39" t="s">
        <v>4</v>
      </c>
      <c r="O6" s="6" t="s">
        <v>6</v>
      </c>
      <c r="P6" s="40" t="s">
        <v>5</v>
      </c>
    </row>
    <row r="7" spans="1:16" x14ac:dyDescent="0.25">
      <c r="A7" s="46" t="s">
        <v>7</v>
      </c>
      <c r="B7" s="9">
        <v>120800</v>
      </c>
      <c r="C7" s="9">
        <v>120800</v>
      </c>
      <c r="D7" s="9">
        <f>SUM(E7:P7)</f>
        <v>0</v>
      </c>
      <c r="E7" s="14"/>
      <c r="F7" s="14"/>
      <c r="G7" s="14"/>
      <c r="H7" s="14"/>
      <c r="I7" s="14"/>
      <c r="J7" s="14"/>
      <c r="K7" s="14"/>
      <c r="L7" s="14"/>
      <c r="M7" s="36"/>
      <c r="N7" s="41"/>
      <c r="O7" s="14"/>
      <c r="P7" s="36"/>
    </row>
    <row r="8" spans="1:16" x14ac:dyDescent="0.25">
      <c r="A8" s="46" t="s">
        <v>8</v>
      </c>
      <c r="B8" s="9">
        <v>52300</v>
      </c>
      <c r="C8" s="9">
        <v>52300</v>
      </c>
      <c r="D8" s="9">
        <f t="shared" ref="D8:D15" si="0">SUM(E8:P8)</f>
        <v>0</v>
      </c>
      <c r="E8" s="14"/>
      <c r="F8" s="14"/>
      <c r="G8" s="14"/>
      <c r="H8" s="14"/>
      <c r="I8" s="14"/>
      <c r="J8" s="14"/>
      <c r="K8" s="14"/>
      <c r="L8" s="14"/>
      <c r="M8" s="36"/>
      <c r="N8" s="41"/>
      <c r="O8" s="14"/>
      <c r="P8" s="36"/>
    </row>
    <row r="9" spans="1:16" x14ac:dyDescent="0.25">
      <c r="A9" s="46" t="s">
        <v>95</v>
      </c>
      <c r="B9" s="9">
        <v>101500</v>
      </c>
      <c r="C9" s="9">
        <v>101500</v>
      </c>
      <c r="D9" s="9">
        <f t="shared" si="0"/>
        <v>0</v>
      </c>
      <c r="E9" s="14"/>
      <c r="F9" s="14"/>
      <c r="G9" s="14"/>
      <c r="H9" s="14"/>
      <c r="I9" s="14"/>
      <c r="J9" s="14"/>
      <c r="K9" s="14"/>
      <c r="L9" s="14"/>
      <c r="M9" s="36"/>
      <c r="N9" s="41"/>
      <c r="O9" s="14"/>
      <c r="P9" s="36"/>
    </row>
    <row r="10" spans="1:16" x14ac:dyDescent="0.25">
      <c r="A10" s="46" t="s">
        <v>9</v>
      </c>
      <c r="B10" s="9">
        <v>87300</v>
      </c>
      <c r="C10" s="9">
        <v>87300</v>
      </c>
      <c r="D10" s="9">
        <f t="shared" si="0"/>
        <v>0</v>
      </c>
      <c r="E10" s="14"/>
      <c r="F10" s="14"/>
      <c r="G10" s="14"/>
      <c r="H10" s="14"/>
      <c r="I10" s="14"/>
      <c r="J10" s="14"/>
      <c r="K10" s="14"/>
      <c r="L10" s="14"/>
      <c r="M10" s="36"/>
      <c r="N10" s="41"/>
      <c r="O10" s="14"/>
      <c r="P10" s="36"/>
    </row>
    <row r="11" spans="1:16" x14ac:dyDescent="0.25">
      <c r="A11" s="46" t="s">
        <v>10</v>
      </c>
      <c r="B11" s="9">
        <v>57800</v>
      </c>
      <c r="C11" s="9">
        <v>57800</v>
      </c>
      <c r="D11" s="9">
        <f t="shared" si="0"/>
        <v>0</v>
      </c>
      <c r="E11" s="14"/>
      <c r="F11" s="14"/>
      <c r="G11" s="14"/>
      <c r="H11" s="14"/>
      <c r="I11" s="14"/>
      <c r="J11" s="14"/>
      <c r="K11" s="14"/>
      <c r="L11" s="14"/>
      <c r="M11" s="36"/>
      <c r="N11" s="41"/>
      <c r="O11" s="14"/>
      <c r="P11" s="36"/>
    </row>
    <row r="12" spans="1:16" x14ac:dyDescent="0.25">
      <c r="A12" s="46" t="s">
        <v>13</v>
      </c>
      <c r="B12" s="9">
        <v>73200</v>
      </c>
      <c r="C12" s="9">
        <v>73200</v>
      </c>
      <c r="D12" s="9">
        <f t="shared" si="0"/>
        <v>0</v>
      </c>
      <c r="E12" s="14"/>
      <c r="F12" s="14"/>
      <c r="G12" s="14"/>
      <c r="H12" s="14"/>
      <c r="I12" s="14"/>
      <c r="J12" s="14"/>
      <c r="K12" s="14"/>
      <c r="L12" s="14"/>
      <c r="M12" s="36"/>
      <c r="N12" s="41"/>
      <c r="O12" s="14"/>
      <c r="P12" s="36"/>
    </row>
    <row r="13" spans="1:16" x14ac:dyDescent="0.25">
      <c r="A13" s="46" t="s">
        <v>11</v>
      </c>
      <c r="B13" s="9">
        <v>52600</v>
      </c>
      <c r="C13" s="9">
        <v>52600</v>
      </c>
      <c r="D13" s="9">
        <f t="shared" si="0"/>
        <v>0</v>
      </c>
      <c r="E13" s="14"/>
      <c r="F13" s="14"/>
      <c r="G13" s="14"/>
      <c r="H13" s="14"/>
      <c r="I13" s="14"/>
      <c r="J13" s="14"/>
      <c r="K13" s="14"/>
      <c r="L13" s="14"/>
      <c r="M13" s="36"/>
      <c r="N13" s="41"/>
      <c r="O13" s="14"/>
      <c r="P13" s="36"/>
    </row>
    <row r="14" spans="1:16" x14ac:dyDescent="0.25">
      <c r="A14" s="46" t="s">
        <v>12</v>
      </c>
      <c r="B14" s="9">
        <v>35400</v>
      </c>
      <c r="C14" s="9">
        <v>35400</v>
      </c>
      <c r="D14" s="9">
        <f t="shared" si="0"/>
        <v>0</v>
      </c>
      <c r="E14" s="14"/>
      <c r="F14" s="14"/>
      <c r="G14" s="14"/>
      <c r="H14" s="14"/>
      <c r="I14" s="14"/>
      <c r="J14" s="14"/>
      <c r="K14" s="14"/>
      <c r="L14" s="14"/>
      <c r="M14" s="36"/>
      <c r="N14" s="41"/>
      <c r="O14" s="14"/>
      <c r="P14" s="36"/>
    </row>
    <row r="15" spans="1:16" x14ac:dyDescent="0.25">
      <c r="A15" s="46" t="s">
        <v>14</v>
      </c>
      <c r="B15" s="10">
        <v>42300</v>
      </c>
      <c r="C15" s="10">
        <v>42300</v>
      </c>
      <c r="D15" s="10">
        <f t="shared" si="0"/>
        <v>0</v>
      </c>
      <c r="E15" s="2"/>
      <c r="F15" s="2"/>
      <c r="G15" s="2"/>
      <c r="H15" s="2"/>
      <c r="I15" s="2"/>
      <c r="J15" s="2"/>
      <c r="K15" s="2"/>
      <c r="L15" s="2"/>
      <c r="M15" s="37"/>
      <c r="N15" s="42"/>
      <c r="O15" s="2"/>
      <c r="P15" s="37"/>
    </row>
    <row r="16" spans="1:16" s="4" customFormat="1" ht="15.75" thickBot="1" x14ac:dyDescent="0.3">
      <c r="A16" s="47" t="s">
        <v>15</v>
      </c>
      <c r="B16" s="45">
        <f>SUM(B7:B15)</f>
        <v>623200</v>
      </c>
      <c r="C16" s="44">
        <f t="shared" ref="C16:P16" si="1">SUM(C7:C15)</f>
        <v>623200</v>
      </c>
      <c r="D16" s="11">
        <f t="shared" si="1"/>
        <v>0</v>
      </c>
      <c r="E16" s="8">
        <f t="shared" si="1"/>
        <v>0</v>
      </c>
      <c r="F16" s="8">
        <f t="shared" si="1"/>
        <v>0</v>
      </c>
      <c r="G16" s="8">
        <f t="shared" si="1"/>
        <v>0</v>
      </c>
      <c r="H16" s="8">
        <f t="shared" si="1"/>
        <v>0</v>
      </c>
      <c r="I16" s="8">
        <f t="shared" si="1"/>
        <v>0</v>
      </c>
      <c r="J16" s="8">
        <f t="shared" si="1"/>
        <v>0</v>
      </c>
      <c r="K16" s="8">
        <f t="shared" si="1"/>
        <v>0</v>
      </c>
      <c r="L16" s="8">
        <f t="shared" si="1"/>
        <v>0</v>
      </c>
      <c r="M16" s="38">
        <f t="shared" si="1"/>
        <v>0</v>
      </c>
      <c r="N16" s="43">
        <f t="shared" si="1"/>
        <v>0</v>
      </c>
      <c r="O16" s="8">
        <f t="shared" si="1"/>
        <v>0</v>
      </c>
      <c r="P16" s="38">
        <f t="shared" si="1"/>
        <v>0</v>
      </c>
    </row>
    <row r="17" spans="1:1" ht="15.75" thickTop="1" x14ac:dyDescent="0.25"/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98</v>
      </c>
    </row>
    <row r="21" spans="1:1" x14ac:dyDescent="0.25">
      <c r="A21" t="s">
        <v>19</v>
      </c>
    </row>
    <row r="22" spans="1:1" x14ac:dyDescent="0.25">
      <c r="A22" t="s">
        <v>79</v>
      </c>
    </row>
    <row r="23" spans="1:1" x14ac:dyDescent="0.25">
      <c r="A23" t="s">
        <v>77</v>
      </c>
    </row>
  </sheetData>
  <mergeCells count="5">
    <mergeCell ref="N5:P5"/>
    <mergeCell ref="A1:P1"/>
    <mergeCell ref="A2:P2"/>
    <mergeCell ref="A3:P3"/>
    <mergeCell ref="E5:M5"/>
  </mergeCells>
  <pageMargins left="0.7" right="0.7" top="0.75" bottom="0.75" header="0.3" footer="0.3"/>
  <pageSetup scale="67" orientation="landscape" horizontalDpi="1200" verticalDpi="1200" r:id="rId1"/>
  <headerFooter>
    <oddFooter>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40"/>
  <sheetViews>
    <sheetView zoomScaleNormal="100" workbookViewId="0">
      <selection sqref="A1:P40"/>
    </sheetView>
  </sheetViews>
  <sheetFormatPr defaultRowHeight="15" x14ac:dyDescent="0.25"/>
  <cols>
    <col min="1" max="1" width="29.42578125" customWidth="1"/>
    <col min="2" max="2" width="12.7109375" style="1" customWidth="1"/>
    <col min="3" max="3" width="11.7109375" style="1" customWidth="1"/>
    <col min="4" max="4" width="11.140625" style="1" customWidth="1"/>
    <col min="5" max="5" width="11.42578125" style="1" bestFit="1" customWidth="1"/>
    <col min="6" max="6" width="9.85546875" style="1" bestFit="1" customWidth="1"/>
    <col min="7" max="7" width="8.7109375" style="1" bestFit="1" customWidth="1"/>
    <col min="8" max="8" width="8.42578125" style="1" bestFit="1" customWidth="1"/>
    <col min="9" max="9" width="9.140625" style="1" bestFit="1" customWidth="1"/>
    <col min="10" max="10" width="7.42578125" style="1" bestFit="1" customWidth="1"/>
    <col min="11" max="11" width="9" style="1" bestFit="1" customWidth="1"/>
    <col min="12" max="12" width="10" style="1" bestFit="1" customWidth="1"/>
    <col min="13" max="13" width="8.7109375" style="1" bestFit="1" customWidth="1"/>
    <col min="14" max="14" width="11.42578125" style="1" customWidth="1"/>
    <col min="15" max="15" width="15.7109375" style="1" customWidth="1"/>
    <col min="16" max="16" width="11.85546875" style="1" customWidth="1"/>
  </cols>
  <sheetData>
    <row r="1" spans="1:16" ht="21" x14ac:dyDescent="0.35">
      <c r="A1" s="119" t="s">
        <v>102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6" ht="21" x14ac:dyDescent="0.35">
      <c r="A2" s="119" t="s">
        <v>23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6" ht="21" x14ac:dyDescent="0.35">
      <c r="A3" s="119" t="s">
        <v>24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16" ht="21" x14ac:dyDescent="0.35">
      <c r="A4" s="119" t="s">
        <v>18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</row>
    <row r="6" spans="1:16" s="4" customFormat="1" x14ac:dyDescent="0.25">
      <c r="A6" s="74"/>
      <c r="B6" s="76"/>
      <c r="C6" s="76"/>
      <c r="D6" s="74"/>
      <c r="E6" s="117" t="s">
        <v>99</v>
      </c>
      <c r="F6" s="117"/>
      <c r="G6" s="117"/>
      <c r="H6" s="117"/>
      <c r="I6" s="117"/>
      <c r="J6" s="117"/>
      <c r="K6" s="117"/>
      <c r="L6" s="117"/>
      <c r="M6" s="118"/>
      <c r="N6" s="116" t="s">
        <v>100</v>
      </c>
      <c r="O6" s="117"/>
      <c r="P6" s="118"/>
    </row>
    <row r="7" spans="1:16" s="7" customFormat="1" ht="30" x14ac:dyDescent="0.25">
      <c r="A7" s="75" t="s">
        <v>22</v>
      </c>
      <c r="B7" s="39" t="s">
        <v>21</v>
      </c>
      <c r="C7" s="39" t="s">
        <v>2</v>
      </c>
      <c r="D7" s="72" t="s">
        <v>3</v>
      </c>
      <c r="E7" s="54" t="s">
        <v>103</v>
      </c>
      <c r="F7" s="49" t="s">
        <v>104</v>
      </c>
      <c r="G7" s="49" t="s">
        <v>105</v>
      </c>
      <c r="H7" s="49" t="s">
        <v>106</v>
      </c>
      <c r="I7" s="49" t="s">
        <v>107</v>
      </c>
      <c r="J7" s="49" t="s">
        <v>108</v>
      </c>
      <c r="K7" s="49" t="s">
        <v>109</v>
      </c>
      <c r="L7" s="49" t="s">
        <v>110</v>
      </c>
      <c r="M7" s="35" t="s">
        <v>111</v>
      </c>
      <c r="N7" s="39" t="s">
        <v>4</v>
      </c>
      <c r="O7" s="6" t="s">
        <v>6</v>
      </c>
      <c r="P7" s="40" t="s">
        <v>5</v>
      </c>
    </row>
    <row r="8" spans="1:16" x14ac:dyDescent="0.25">
      <c r="A8" s="46" t="s">
        <v>25</v>
      </c>
      <c r="B8" s="9">
        <f>SUM(C8:D8)</f>
        <v>3193255</v>
      </c>
      <c r="C8" s="53">
        <f>+'Exhibit B'!C16</f>
        <v>623200</v>
      </c>
      <c r="D8" s="9">
        <f t="shared" ref="D8:D35" si="0">SUM(E8:P8)</f>
        <v>2570055</v>
      </c>
      <c r="E8" s="41">
        <v>1762469</v>
      </c>
      <c r="F8" s="14">
        <v>443899</v>
      </c>
      <c r="G8" s="14">
        <v>128361</v>
      </c>
      <c r="H8" s="14">
        <v>68331</v>
      </c>
      <c r="I8" s="14">
        <v>49675</v>
      </c>
      <c r="J8" s="14">
        <v>35453</v>
      </c>
      <c r="K8" s="14">
        <v>26250</v>
      </c>
      <c r="L8" s="14">
        <v>19163</v>
      </c>
      <c r="M8" s="36">
        <v>18054</v>
      </c>
      <c r="N8" s="41">
        <v>18400</v>
      </c>
      <c r="O8" s="14"/>
      <c r="P8" s="36"/>
    </row>
    <row r="9" spans="1:16" x14ac:dyDescent="0.25">
      <c r="A9" s="46" t="s">
        <v>26</v>
      </c>
      <c r="B9" s="9">
        <f>SUM(C9:D9)</f>
        <v>10000</v>
      </c>
      <c r="C9" s="9">
        <v>10000</v>
      </c>
      <c r="D9" s="9">
        <f t="shared" si="0"/>
        <v>0</v>
      </c>
      <c r="E9" s="41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36">
        <v>0</v>
      </c>
      <c r="N9" s="41"/>
      <c r="O9" s="14"/>
      <c r="P9" s="36"/>
    </row>
    <row r="10" spans="1:16" x14ac:dyDescent="0.25">
      <c r="A10" s="46" t="s">
        <v>27</v>
      </c>
      <c r="B10" s="9">
        <f t="shared" ref="B10:B35" si="1">SUM(C10:D10)</f>
        <v>4000</v>
      </c>
      <c r="C10" s="9">
        <v>0</v>
      </c>
      <c r="D10" s="9">
        <f t="shared" si="0"/>
        <v>4000</v>
      </c>
      <c r="E10" s="41">
        <v>2763</v>
      </c>
      <c r="F10" s="14">
        <v>696</v>
      </c>
      <c r="G10" s="14">
        <v>201</v>
      </c>
      <c r="H10" s="14">
        <v>107</v>
      </c>
      <c r="I10" s="14">
        <v>78</v>
      </c>
      <c r="J10" s="14">
        <v>56</v>
      </c>
      <c r="K10" s="14">
        <v>41</v>
      </c>
      <c r="L10" s="14">
        <v>30</v>
      </c>
      <c r="M10" s="36">
        <v>28</v>
      </c>
      <c r="N10" s="41"/>
      <c r="O10" s="14"/>
      <c r="P10" s="36"/>
    </row>
    <row r="11" spans="1:16" x14ac:dyDescent="0.25">
      <c r="A11" s="46" t="s">
        <v>28</v>
      </c>
      <c r="B11" s="9">
        <f t="shared" si="1"/>
        <v>23550</v>
      </c>
      <c r="C11" s="9">
        <v>23550</v>
      </c>
      <c r="D11" s="9">
        <f t="shared" si="0"/>
        <v>0</v>
      </c>
      <c r="E11" s="41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36">
        <v>0</v>
      </c>
      <c r="N11" s="41"/>
      <c r="O11" s="14"/>
      <c r="P11" s="36"/>
    </row>
    <row r="12" spans="1:16" x14ac:dyDescent="0.25">
      <c r="A12" s="46" t="s">
        <v>29</v>
      </c>
      <c r="B12" s="9">
        <f t="shared" si="1"/>
        <v>3600</v>
      </c>
      <c r="C12" s="9">
        <v>3600</v>
      </c>
      <c r="D12" s="9">
        <f t="shared" si="0"/>
        <v>0</v>
      </c>
      <c r="E12" s="41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36">
        <v>0</v>
      </c>
      <c r="N12" s="41"/>
      <c r="O12" s="14"/>
      <c r="P12" s="36"/>
    </row>
    <row r="13" spans="1:16" x14ac:dyDescent="0.25">
      <c r="A13" s="46" t="s">
        <v>30</v>
      </c>
      <c r="B13" s="9">
        <f t="shared" si="1"/>
        <v>452772</v>
      </c>
      <c r="C13" s="9">
        <v>23830</v>
      </c>
      <c r="D13" s="9">
        <f t="shared" si="0"/>
        <v>428942</v>
      </c>
      <c r="E13" s="41">
        <v>296276</v>
      </c>
      <c r="F13" s="14">
        <v>74621</v>
      </c>
      <c r="G13" s="14">
        <v>21578</v>
      </c>
      <c r="H13" s="14">
        <v>11487</v>
      </c>
      <c r="I13" s="14">
        <v>8351</v>
      </c>
      <c r="J13" s="14">
        <v>5960</v>
      </c>
      <c r="K13" s="14">
        <v>4413</v>
      </c>
      <c r="L13" s="14">
        <v>3221</v>
      </c>
      <c r="M13" s="36">
        <v>3035</v>
      </c>
      <c r="N13" s="41"/>
      <c r="O13" s="14"/>
      <c r="P13" s="36"/>
    </row>
    <row r="14" spans="1:16" x14ac:dyDescent="0.25">
      <c r="A14" s="46" t="s">
        <v>31</v>
      </c>
      <c r="B14" s="9">
        <f t="shared" si="1"/>
        <v>62000</v>
      </c>
      <c r="C14" s="9">
        <v>30000</v>
      </c>
      <c r="D14" s="9">
        <f t="shared" si="0"/>
        <v>32000</v>
      </c>
      <c r="E14" s="41">
        <v>22103</v>
      </c>
      <c r="F14" s="14">
        <v>5567</v>
      </c>
      <c r="G14" s="14">
        <v>1610</v>
      </c>
      <c r="H14" s="14">
        <v>857</v>
      </c>
      <c r="I14" s="14">
        <v>623</v>
      </c>
      <c r="J14" s="14">
        <v>445</v>
      </c>
      <c r="K14" s="14">
        <v>329</v>
      </c>
      <c r="L14" s="14">
        <v>240</v>
      </c>
      <c r="M14" s="36">
        <v>226</v>
      </c>
      <c r="N14" s="41"/>
      <c r="O14" s="14"/>
      <c r="P14" s="36"/>
    </row>
    <row r="15" spans="1:16" x14ac:dyDescent="0.25">
      <c r="A15" s="46" t="s">
        <v>32</v>
      </c>
      <c r="B15" s="9">
        <f t="shared" si="1"/>
        <v>79000</v>
      </c>
      <c r="C15" s="9">
        <v>3000</v>
      </c>
      <c r="D15" s="9">
        <f t="shared" si="0"/>
        <v>76000</v>
      </c>
      <c r="E15" s="41">
        <v>52494</v>
      </c>
      <c r="F15" s="14">
        <v>13221</v>
      </c>
      <c r="G15" s="14">
        <v>3823</v>
      </c>
      <c r="H15" s="14">
        <v>2035</v>
      </c>
      <c r="I15" s="14">
        <v>1480</v>
      </c>
      <c r="J15" s="14">
        <v>1056</v>
      </c>
      <c r="K15" s="14">
        <v>782</v>
      </c>
      <c r="L15" s="14">
        <v>571</v>
      </c>
      <c r="M15" s="36">
        <v>538</v>
      </c>
      <c r="N15" s="41"/>
      <c r="O15" s="14"/>
      <c r="P15" s="36"/>
    </row>
    <row r="16" spans="1:16" x14ac:dyDescent="0.25">
      <c r="A16" s="46" t="s">
        <v>33</v>
      </c>
      <c r="B16" s="9">
        <f t="shared" si="1"/>
        <v>42500</v>
      </c>
      <c r="C16" s="9">
        <v>2500</v>
      </c>
      <c r="D16" s="9">
        <f t="shared" si="0"/>
        <v>40000</v>
      </c>
      <c r="E16" s="41">
        <v>27629</v>
      </c>
      <c r="F16" s="14">
        <v>6959</v>
      </c>
      <c r="G16" s="14">
        <v>2012</v>
      </c>
      <c r="H16" s="14">
        <v>1071</v>
      </c>
      <c r="I16" s="14">
        <v>779</v>
      </c>
      <c r="J16" s="14">
        <v>556</v>
      </c>
      <c r="K16" s="14">
        <v>411</v>
      </c>
      <c r="L16" s="14">
        <v>300</v>
      </c>
      <c r="M16" s="36">
        <v>283</v>
      </c>
      <c r="N16" s="41"/>
      <c r="O16" s="14"/>
      <c r="P16" s="36"/>
    </row>
    <row r="17" spans="1:16" x14ac:dyDescent="0.25">
      <c r="A17" s="46" t="s">
        <v>34</v>
      </c>
      <c r="B17" s="9">
        <f t="shared" si="1"/>
        <v>113900</v>
      </c>
      <c r="C17" s="9">
        <v>3900</v>
      </c>
      <c r="D17" s="9">
        <f t="shared" si="0"/>
        <v>110000</v>
      </c>
      <c r="E17" s="41">
        <v>75979</v>
      </c>
      <c r="F17" s="14">
        <v>19136</v>
      </c>
      <c r="G17" s="14">
        <v>5534</v>
      </c>
      <c r="H17" s="14">
        <v>2946</v>
      </c>
      <c r="I17" s="14">
        <v>2141</v>
      </c>
      <c r="J17" s="14">
        <v>1528</v>
      </c>
      <c r="K17" s="14">
        <v>1132</v>
      </c>
      <c r="L17" s="14">
        <v>826</v>
      </c>
      <c r="M17" s="36">
        <v>778</v>
      </c>
      <c r="N17" s="41"/>
      <c r="O17" s="14"/>
      <c r="P17" s="36"/>
    </row>
    <row r="18" spans="1:16" x14ac:dyDescent="0.25">
      <c r="A18" s="46" t="s">
        <v>35</v>
      </c>
      <c r="B18" s="9">
        <f t="shared" si="1"/>
        <v>51250</v>
      </c>
      <c r="C18" s="9">
        <v>1250</v>
      </c>
      <c r="D18" s="9">
        <f t="shared" si="0"/>
        <v>50000</v>
      </c>
      <c r="E18" s="41">
        <v>34536</v>
      </c>
      <c r="F18" s="14">
        <v>8698</v>
      </c>
      <c r="G18" s="14">
        <v>2515</v>
      </c>
      <c r="H18" s="14">
        <v>1339</v>
      </c>
      <c r="I18" s="14">
        <v>973</v>
      </c>
      <c r="J18" s="14">
        <v>695</v>
      </c>
      <c r="K18" s="14">
        <v>514</v>
      </c>
      <c r="L18" s="14">
        <v>376</v>
      </c>
      <c r="M18" s="36">
        <v>354</v>
      </c>
      <c r="N18" s="41"/>
      <c r="O18" s="14"/>
      <c r="P18" s="36"/>
    </row>
    <row r="19" spans="1:16" x14ac:dyDescent="0.25">
      <c r="A19" s="46" t="s">
        <v>36</v>
      </c>
      <c r="B19" s="9">
        <f t="shared" si="1"/>
        <v>51600</v>
      </c>
      <c r="C19" s="9">
        <v>1600</v>
      </c>
      <c r="D19" s="9">
        <f t="shared" si="0"/>
        <v>50000</v>
      </c>
      <c r="E19" s="41">
        <v>34536</v>
      </c>
      <c r="F19" s="14">
        <v>8698</v>
      </c>
      <c r="G19" s="14">
        <v>2515</v>
      </c>
      <c r="H19" s="14">
        <v>1339</v>
      </c>
      <c r="I19" s="14">
        <v>973</v>
      </c>
      <c r="J19" s="14">
        <v>695</v>
      </c>
      <c r="K19" s="14">
        <v>514</v>
      </c>
      <c r="L19" s="14">
        <v>376</v>
      </c>
      <c r="M19" s="36">
        <v>354</v>
      </c>
      <c r="N19" s="41"/>
      <c r="O19" s="14"/>
      <c r="P19" s="36"/>
    </row>
    <row r="20" spans="1:16" x14ac:dyDescent="0.25">
      <c r="A20" s="46" t="s">
        <v>37</v>
      </c>
      <c r="B20" s="9">
        <f t="shared" si="1"/>
        <v>27999</v>
      </c>
      <c r="C20" s="9">
        <v>2000</v>
      </c>
      <c r="D20" s="9">
        <f t="shared" si="0"/>
        <v>25999</v>
      </c>
      <c r="E20" s="41">
        <v>17959</v>
      </c>
      <c r="F20" s="14">
        <v>4523</v>
      </c>
      <c r="G20" s="14">
        <v>1308</v>
      </c>
      <c r="H20" s="14">
        <v>696</v>
      </c>
      <c r="I20" s="14">
        <v>506</v>
      </c>
      <c r="J20" s="14">
        <v>361</v>
      </c>
      <c r="K20" s="14">
        <v>267</v>
      </c>
      <c r="L20" s="14">
        <v>195</v>
      </c>
      <c r="M20" s="36">
        <v>184</v>
      </c>
      <c r="N20" s="41"/>
      <c r="O20" s="14"/>
      <c r="P20" s="36"/>
    </row>
    <row r="21" spans="1:16" x14ac:dyDescent="0.25">
      <c r="A21" s="46" t="s">
        <v>38</v>
      </c>
      <c r="B21" s="9">
        <f t="shared" si="1"/>
        <v>2501</v>
      </c>
      <c r="C21" s="9">
        <v>500</v>
      </c>
      <c r="D21" s="9">
        <f t="shared" si="0"/>
        <v>2001</v>
      </c>
      <c r="E21" s="41">
        <v>1381</v>
      </c>
      <c r="F21" s="14">
        <v>348</v>
      </c>
      <c r="G21" s="14">
        <v>101</v>
      </c>
      <c r="H21" s="14">
        <v>54</v>
      </c>
      <c r="I21" s="14">
        <v>39</v>
      </c>
      <c r="J21" s="14">
        <v>28</v>
      </c>
      <c r="K21" s="14">
        <v>21</v>
      </c>
      <c r="L21" s="14">
        <v>15</v>
      </c>
      <c r="M21" s="36">
        <v>14</v>
      </c>
      <c r="N21" s="41"/>
      <c r="O21" s="14"/>
      <c r="P21" s="36"/>
    </row>
    <row r="22" spans="1:16" x14ac:dyDescent="0.25">
      <c r="A22" s="46" t="s">
        <v>39</v>
      </c>
      <c r="B22" s="9">
        <f t="shared" si="1"/>
        <v>3500</v>
      </c>
      <c r="C22" s="9">
        <v>3500</v>
      </c>
      <c r="D22" s="9">
        <f t="shared" si="0"/>
        <v>0</v>
      </c>
      <c r="E22" s="41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36">
        <v>0</v>
      </c>
      <c r="N22" s="41"/>
      <c r="O22" s="14"/>
      <c r="P22" s="36"/>
    </row>
    <row r="23" spans="1:16" x14ac:dyDescent="0.25">
      <c r="A23" s="46" t="s">
        <v>40</v>
      </c>
      <c r="B23" s="9">
        <f t="shared" si="1"/>
        <v>5000</v>
      </c>
      <c r="C23" s="9">
        <v>0</v>
      </c>
      <c r="D23" s="9">
        <f t="shared" si="0"/>
        <v>5000</v>
      </c>
      <c r="E23" s="41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36">
        <v>0</v>
      </c>
      <c r="N23" s="41"/>
      <c r="O23" s="14">
        <v>5000</v>
      </c>
      <c r="P23" s="36"/>
    </row>
    <row r="24" spans="1:16" x14ac:dyDescent="0.25">
      <c r="A24" s="46" t="s">
        <v>41</v>
      </c>
      <c r="B24" s="9">
        <f t="shared" si="1"/>
        <v>10199</v>
      </c>
      <c r="C24" s="9">
        <v>9000</v>
      </c>
      <c r="D24" s="9">
        <f t="shared" si="0"/>
        <v>1199</v>
      </c>
      <c r="E24" s="41">
        <v>829</v>
      </c>
      <c r="F24" s="14">
        <v>209</v>
      </c>
      <c r="G24" s="14">
        <v>60</v>
      </c>
      <c r="H24" s="14">
        <v>32</v>
      </c>
      <c r="I24" s="14">
        <v>23</v>
      </c>
      <c r="J24" s="14">
        <v>17</v>
      </c>
      <c r="K24" s="14">
        <v>12</v>
      </c>
      <c r="L24" s="14">
        <v>9</v>
      </c>
      <c r="M24" s="36">
        <v>8</v>
      </c>
      <c r="N24" s="41"/>
      <c r="O24" s="14"/>
      <c r="P24" s="36"/>
    </row>
    <row r="25" spans="1:16" x14ac:dyDescent="0.25">
      <c r="A25" s="46" t="s">
        <v>42</v>
      </c>
      <c r="B25" s="9">
        <f t="shared" si="1"/>
        <v>7000</v>
      </c>
      <c r="C25" s="9">
        <v>3000</v>
      </c>
      <c r="D25" s="9">
        <f t="shared" si="0"/>
        <v>4000</v>
      </c>
      <c r="E25" s="41">
        <v>2763</v>
      </c>
      <c r="F25" s="14">
        <v>696</v>
      </c>
      <c r="G25" s="14">
        <v>201</v>
      </c>
      <c r="H25" s="14">
        <v>107</v>
      </c>
      <c r="I25" s="14">
        <v>78</v>
      </c>
      <c r="J25" s="14">
        <v>56</v>
      </c>
      <c r="K25" s="14">
        <v>41</v>
      </c>
      <c r="L25" s="14">
        <v>30</v>
      </c>
      <c r="M25" s="36">
        <v>28</v>
      </c>
      <c r="N25" s="41"/>
      <c r="O25" s="14"/>
      <c r="P25" s="36"/>
    </row>
    <row r="26" spans="1:16" x14ac:dyDescent="0.25">
      <c r="A26" s="46" t="s">
        <v>43</v>
      </c>
      <c r="B26" s="9">
        <f t="shared" si="1"/>
        <v>4401</v>
      </c>
      <c r="C26" s="9">
        <v>2000</v>
      </c>
      <c r="D26" s="9">
        <f t="shared" si="0"/>
        <v>2401</v>
      </c>
      <c r="E26" s="41">
        <v>1658</v>
      </c>
      <c r="F26" s="14">
        <v>418</v>
      </c>
      <c r="G26" s="14">
        <v>121</v>
      </c>
      <c r="H26" s="14">
        <v>64</v>
      </c>
      <c r="I26" s="14">
        <v>47</v>
      </c>
      <c r="J26" s="14">
        <v>33</v>
      </c>
      <c r="K26" s="14">
        <v>25</v>
      </c>
      <c r="L26" s="14">
        <v>18</v>
      </c>
      <c r="M26" s="36">
        <v>17</v>
      </c>
      <c r="N26" s="41"/>
      <c r="O26" s="14"/>
      <c r="P26" s="36"/>
    </row>
    <row r="27" spans="1:16" x14ac:dyDescent="0.25">
      <c r="A27" s="46" t="s">
        <v>112</v>
      </c>
      <c r="B27" s="9">
        <f t="shared" si="1"/>
        <v>2600</v>
      </c>
      <c r="C27" s="9">
        <v>2600</v>
      </c>
      <c r="D27" s="9">
        <f t="shared" si="0"/>
        <v>0</v>
      </c>
      <c r="E27" s="41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36">
        <v>0</v>
      </c>
      <c r="N27" s="41"/>
      <c r="O27" s="14"/>
      <c r="P27" s="36"/>
    </row>
    <row r="28" spans="1:16" x14ac:dyDescent="0.25">
      <c r="A28" s="46" t="s">
        <v>91</v>
      </c>
      <c r="B28" s="9">
        <f t="shared" si="1"/>
        <v>87700</v>
      </c>
      <c r="C28" s="9">
        <v>12300</v>
      </c>
      <c r="D28" s="9">
        <f t="shared" si="0"/>
        <v>75400</v>
      </c>
      <c r="E28" s="41">
        <v>52080</v>
      </c>
      <c r="F28" s="14">
        <v>13117</v>
      </c>
      <c r="G28" s="14">
        <v>3793</v>
      </c>
      <c r="H28" s="14">
        <v>2019</v>
      </c>
      <c r="I28" s="14">
        <v>1468</v>
      </c>
      <c r="J28" s="14">
        <v>1048</v>
      </c>
      <c r="K28" s="14">
        <v>776</v>
      </c>
      <c r="L28" s="14">
        <v>566</v>
      </c>
      <c r="M28" s="36">
        <v>533</v>
      </c>
      <c r="N28" s="41"/>
      <c r="O28" s="14"/>
      <c r="P28" s="36"/>
    </row>
    <row r="29" spans="1:16" x14ac:dyDescent="0.25">
      <c r="A29" s="46" t="s">
        <v>92</v>
      </c>
      <c r="B29" s="9">
        <f t="shared" si="1"/>
        <v>15998</v>
      </c>
      <c r="C29" s="9">
        <v>0</v>
      </c>
      <c r="D29" s="9">
        <f t="shared" si="0"/>
        <v>15998</v>
      </c>
      <c r="E29" s="41">
        <v>11051</v>
      </c>
      <c r="F29" s="14">
        <v>2783</v>
      </c>
      <c r="G29" s="14">
        <v>805</v>
      </c>
      <c r="H29" s="14">
        <v>428</v>
      </c>
      <c r="I29" s="14">
        <v>311</v>
      </c>
      <c r="J29" s="14">
        <v>222</v>
      </c>
      <c r="K29" s="14">
        <v>165</v>
      </c>
      <c r="L29" s="14">
        <v>120</v>
      </c>
      <c r="M29" s="36">
        <v>113</v>
      </c>
      <c r="N29" s="41"/>
      <c r="O29" s="14"/>
      <c r="P29" s="36"/>
    </row>
    <row r="30" spans="1:16" x14ac:dyDescent="0.25">
      <c r="A30" s="46" t="s">
        <v>44</v>
      </c>
      <c r="B30" s="9">
        <f t="shared" si="1"/>
        <v>4000</v>
      </c>
      <c r="C30" s="9">
        <v>0</v>
      </c>
      <c r="D30" s="9">
        <f t="shared" si="0"/>
        <v>4000</v>
      </c>
      <c r="E30" s="41">
        <v>2763</v>
      </c>
      <c r="F30" s="14">
        <v>696</v>
      </c>
      <c r="G30" s="14">
        <v>201</v>
      </c>
      <c r="H30" s="14">
        <v>107</v>
      </c>
      <c r="I30" s="14">
        <v>78</v>
      </c>
      <c r="J30" s="14">
        <v>56</v>
      </c>
      <c r="K30" s="14">
        <v>41</v>
      </c>
      <c r="L30" s="14">
        <v>30</v>
      </c>
      <c r="M30" s="36">
        <v>28</v>
      </c>
      <c r="N30" s="41"/>
      <c r="O30" s="14"/>
      <c r="P30" s="36"/>
    </row>
    <row r="31" spans="1:16" x14ac:dyDescent="0.25">
      <c r="A31" s="46" t="s">
        <v>94</v>
      </c>
      <c r="B31" s="9">
        <f t="shared" si="1"/>
        <v>2000</v>
      </c>
      <c r="C31" s="9">
        <v>2000</v>
      </c>
      <c r="D31" s="9">
        <f t="shared" si="0"/>
        <v>0</v>
      </c>
      <c r="E31" s="41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36">
        <v>0</v>
      </c>
      <c r="N31" s="41"/>
      <c r="O31" s="14"/>
      <c r="P31" s="36"/>
    </row>
    <row r="32" spans="1:16" x14ac:dyDescent="0.25">
      <c r="A32" s="46" t="s">
        <v>93</v>
      </c>
      <c r="B32" s="9">
        <f t="shared" si="1"/>
        <v>64001</v>
      </c>
      <c r="C32" s="9">
        <v>0</v>
      </c>
      <c r="D32" s="9">
        <f t="shared" si="0"/>
        <v>64001</v>
      </c>
      <c r="E32" s="41">
        <v>44206</v>
      </c>
      <c r="F32" s="14">
        <v>11134</v>
      </c>
      <c r="G32" s="14">
        <v>3220</v>
      </c>
      <c r="H32" s="14">
        <v>1714</v>
      </c>
      <c r="I32" s="14">
        <v>1246</v>
      </c>
      <c r="J32" s="14">
        <v>889</v>
      </c>
      <c r="K32" s="14">
        <v>658</v>
      </c>
      <c r="L32" s="14">
        <v>481</v>
      </c>
      <c r="M32" s="36">
        <v>453</v>
      </c>
      <c r="N32" s="41"/>
      <c r="O32" s="14"/>
      <c r="P32" s="36"/>
    </row>
    <row r="33" spans="1:16" x14ac:dyDescent="0.25">
      <c r="A33" s="46" t="s">
        <v>45</v>
      </c>
      <c r="B33" s="9">
        <f t="shared" si="1"/>
        <v>29999</v>
      </c>
      <c r="C33" s="9">
        <v>0</v>
      </c>
      <c r="D33" s="9">
        <f t="shared" si="0"/>
        <v>29999</v>
      </c>
      <c r="E33" s="41">
        <v>20721</v>
      </c>
      <c r="F33" s="14">
        <v>5219</v>
      </c>
      <c r="G33" s="14">
        <v>1509</v>
      </c>
      <c r="H33" s="14">
        <v>803</v>
      </c>
      <c r="I33" s="14">
        <v>584</v>
      </c>
      <c r="J33" s="14">
        <v>417</v>
      </c>
      <c r="K33" s="14">
        <v>309</v>
      </c>
      <c r="L33" s="14">
        <v>225</v>
      </c>
      <c r="M33" s="36">
        <v>212</v>
      </c>
      <c r="N33" s="41"/>
      <c r="O33" s="14"/>
      <c r="P33" s="36"/>
    </row>
    <row r="34" spans="1:16" x14ac:dyDescent="0.25">
      <c r="A34" s="46" t="s">
        <v>46</v>
      </c>
      <c r="B34" s="9">
        <f t="shared" si="1"/>
        <v>106502</v>
      </c>
      <c r="C34" s="9">
        <v>6500</v>
      </c>
      <c r="D34" s="9">
        <f t="shared" si="0"/>
        <v>100002</v>
      </c>
      <c r="E34" s="41">
        <v>69072</v>
      </c>
      <c r="F34" s="14">
        <v>17397</v>
      </c>
      <c r="G34" s="14">
        <v>5031</v>
      </c>
      <c r="H34" s="14">
        <v>2678</v>
      </c>
      <c r="I34" s="14">
        <v>1947</v>
      </c>
      <c r="J34" s="14">
        <v>1389</v>
      </c>
      <c r="K34" s="14">
        <v>1029</v>
      </c>
      <c r="L34" s="14">
        <v>751</v>
      </c>
      <c r="M34" s="36">
        <v>708</v>
      </c>
      <c r="N34" s="41"/>
      <c r="O34" s="14"/>
      <c r="P34" s="36"/>
    </row>
    <row r="35" spans="1:16" x14ac:dyDescent="0.25">
      <c r="A35" s="46" t="s">
        <v>47</v>
      </c>
      <c r="B35" s="9">
        <f t="shared" si="1"/>
        <v>1100001</v>
      </c>
      <c r="C35" s="9">
        <v>0</v>
      </c>
      <c r="D35" s="10">
        <f t="shared" si="0"/>
        <v>1100001</v>
      </c>
      <c r="E35" s="41">
        <v>759787</v>
      </c>
      <c r="F35" s="14">
        <v>191362</v>
      </c>
      <c r="G35" s="14">
        <v>55336</v>
      </c>
      <c r="H35" s="14">
        <v>29457</v>
      </c>
      <c r="I35" s="14">
        <v>21415</v>
      </c>
      <c r="J35" s="14">
        <v>15284</v>
      </c>
      <c r="K35" s="14">
        <v>11316</v>
      </c>
      <c r="L35" s="14">
        <v>8261</v>
      </c>
      <c r="M35" s="36">
        <v>7783</v>
      </c>
      <c r="N35" s="41"/>
      <c r="O35" s="14"/>
      <c r="P35" s="36"/>
    </row>
    <row r="36" spans="1:16" s="4" customFormat="1" ht="15.75" thickBot="1" x14ac:dyDescent="0.3">
      <c r="A36" s="47" t="s">
        <v>21</v>
      </c>
      <c r="B36" s="45">
        <f>SUM(B8:B35)</f>
        <v>5560828</v>
      </c>
      <c r="C36" s="45">
        <f t="shared" ref="C36:P36" si="2">SUM(C8:C35)</f>
        <v>769830</v>
      </c>
      <c r="D36" s="11">
        <f t="shared" si="2"/>
        <v>4790998</v>
      </c>
      <c r="E36" s="50">
        <f t="shared" si="2"/>
        <v>3293055</v>
      </c>
      <c r="F36" s="51">
        <f t="shared" si="2"/>
        <v>829397</v>
      </c>
      <c r="G36" s="51">
        <f t="shared" si="2"/>
        <v>239835</v>
      </c>
      <c r="H36" s="51">
        <f t="shared" si="2"/>
        <v>127671</v>
      </c>
      <c r="I36" s="51">
        <f t="shared" si="2"/>
        <v>92815</v>
      </c>
      <c r="J36" s="51">
        <f t="shared" si="2"/>
        <v>66244</v>
      </c>
      <c r="K36" s="51">
        <f t="shared" si="2"/>
        <v>49046</v>
      </c>
      <c r="L36" s="51">
        <f t="shared" si="2"/>
        <v>35804</v>
      </c>
      <c r="M36" s="52">
        <f t="shared" si="2"/>
        <v>33731</v>
      </c>
      <c r="N36" s="50">
        <f t="shared" si="2"/>
        <v>18400</v>
      </c>
      <c r="O36" s="51">
        <f t="shared" si="2"/>
        <v>5000</v>
      </c>
      <c r="P36" s="52">
        <f t="shared" si="2"/>
        <v>0</v>
      </c>
    </row>
    <row r="37" spans="1:16" ht="15.75" thickTop="1" x14ac:dyDescent="0.25"/>
    <row r="38" spans="1:16" x14ac:dyDescent="0.25">
      <c r="A38" t="s">
        <v>90</v>
      </c>
    </row>
    <row r="39" spans="1:16" x14ac:dyDescent="0.25">
      <c r="A39" t="s">
        <v>80</v>
      </c>
    </row>
    <row r="40" spans="1:16" x14ac:dyDescent="0.25">
      <c r="A40" t="s">
        <v>54</v>
      </c>
    </row>
  </sheetData>
  <mergeCells count="6">
    <mergeCell ref="A1:P1"/>
    <mergeCell ref="A2:P2"/>
    <mergeCell ref="A3:P3"/>
    <mergeCell ref="N6:P6"/>
    <mergeCell ref="A4:P4"/>
    <mergeCell ref="E6:M6"/>
  </mergeCells>
  <printOptions horizontalCentered="1"/>
  <pageMargins left="0.7" right="0.7" top="0.5" bottom="0.5" header="0.3" footer="0.3"/>
  <pageSetup scale="66" orientation="landscape" horizontalDpi="1200" verticalDpi="1200" r:id="rId1"/>
  <headerFoot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87"/>
  <sheetViews>
    <sheetView topLeftCell="A53" zoomScaleNormal="100" workbookViewId="0">
      <selection activeCell="A69" sqref="A69:P87"/>
    </sheetView>
  </sheetViews>
  <sheetFormatPr defaultRowHeight="15" x14ac:dyDescent="0.25"/>
  <cols>
    <col min="1" max="1" width="31" bestFit="1" customWidth="1"/>
    <col min="2" max="3" width="13.28515625" style="1" customWidth="1"/>
    <col min="4" max="4" width="9.85546875" style="1" bestFit="1" customWidth="1"/>
    <col min="5" max="8" width="13.140625" style="1" customWidth="1"/>
    <col min="9" max="9" width="11" style="1" customWidth="1"/>
    <col min="10" max="13" width="13.140625" style="1" customWidth="1"/>
    <col min="14" max="14" width="12.5703125" style="1" customWidth="1"/>
    <col min="15" max="15" width="13.7109375" style="1" customWidth="1"/>
    <col min="16" max="16" width="11.5703125" style="1" customWidth="1"/>
  </cols>
  <sheetData>
    <row r="1" spans="1:16" ht="21" x14ac:dyDescent="0.35">
      <c r="A1" s="119" t="s">
        <v>102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6" ht="21" x14ac:dyDescent="0.35">
      <c r="A2" s="119" t="s">
        <v>48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</row>
    <row r="3" spans="1:16" ht="21" x14ac:dyDescent="0.35">
      <c r="A3" s="119" t="s">
        <v>117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</row>
    <row r="4" spans="1:16" ht="21" x14ac:dyDescent="0.35">
      <c r="A4" s="119" t="s">
        <v>18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</row>
    <row r="7" spans="1:16" s="4" customFormat="1" x14ac:dyDescent="0.25">
      <c r="B7" s="71"/>
      <c r="C7" s="77"/>
      <c r="D7" s="71"/>
      <c r="E7" s="121" t="s">
        <v>99</v>
      </c>
      <c r="F7" s="121"/>
      <c r="G7" s="121"/>
      <c r="H7" s="121"/>
      <c r="I7" s="121"/>
      <c r="J7" s="121"/>
      <c r="K7" s="121"/>
      <c r="L7" s="121"/>
      <c r="M7" s="122"/>
      <c r="N7" s="116" t="s">
        <v>100</v>
      </c>
      <c r="O7" s="117"/>
      <c r="P7" s="118"/>
    </row>
    <row r="8" spans="1:16" s="7" customFormat="1" ht="30" x14ac:dyDescent="0.25">
      <c r="A8" s="5"/>
      <c r="B8" s="72" t="s">
        <v>21</v>
      </c>
      <c r="C8" s="39" t="s">
        <v>2</v>
      </c>
      <c r="D8" s="72" t="s">
        <v>3</v>
      </c>
      <c r="E8" s="54" t="s">
        <v>103</v>
      </c>
      <c r="F8" s="49" t="s">
        <v>104</v>
      </c>
      <c r="G8" s="49" t="s">
        <v>105</v>
      </c>
      <c r="H8" s="49" t="s">
        <v>106</v>
      </c>
      <c r="I8" s="49" t="s">
        <v>107</v>
      </c>
      <c r="J8" s="49" t="s">
        <v>108</v>
      </c>
      <c r="K8" s="49" t="s">
        <v>109</v>
      </c>
      <c r="L8" s="49" t="s">
        <v>110</v>
      </c>
      <c r="M8" s="35" t="s">
        <v>111</v>
      </c>
      <c r="N8" s="39" t="s">
        <v>4</v>
      </c>
      <c r="O8" s="6" t="s">
        <v>6</v>
      </c>
      <c r="P8" s="40" t="s">
        <v>5</v>
      </c>
    </row>
    <row r="9" spans="1:16" ht="15.75" thickBot="1" x14ac:dyDescent="0.3">
      <c r="A9" t="s">
        <v>21</v>
      </c>
      <c r="B9" s="3">
        <f>+'Exhibit C'!B36</f>
        <v>5560828</v>
      </c>
      <c r="C9" s="29">
        <f>+'Exhibit C'!C36</f>
        <v>769830</v>
      </c>
      <c r="D9" s="10">
        <f>+'Exhibit C'!D36</f>
        <v>4790998</v>
      </c>
      <c r="E9" s="55">
        <f>+'Exhibit C'!E36</f>
        <v>3293055</v>
      </c>
      <c r="F9" s="13">
        <f>+'Exhibit C'!F36</f>
        <v>829397</v>
      </c>
      <c r="G9" s="13">
        <f>+'Exhibit C'!G36</f>
        <v>239835</v>
      </c>
      <c r="H9" s="13">
        <f>+'Exhibit C'!H36</f>
        <v>127671</v>
      </c>
      <c r="I9" s="13">
        <f>+'Exhibit C'!I36</f>
        <v>92815</v>
      </c>
      <c r="J9" s="13">
        <f>+'Exhibit C'!J36</f>
        <v>66244</v>
      </c>
      <c r="K9" s="13">
        <f>+'Exhibit C'!K36</f>
        <v>49046</v>
      </c>
      <c r="L9" s="13">
        <f>+'Exhibit C'!L36</f>
        <v>35804</v>
      </c>
      <c r="M9" s="56">
        <f>+'Exhibit C'!M36</f>
        <v>33731</v>
      </c>
      <c r="N9" s="55">
        <v>18400</v>
      </c>
      <c r="O9" s="13">
        <v>5000</v>
      </c>
      <c r="P9" s="56">
        <v>0</v>
      </c>
    </row>
    <row r="10" spans="1:16" ht="15.75" thickTop="1" x14ac:dyDescent="0.25">
      <c r="A10" t="s">
        <v>49</v>
      </c>
      <c r="D10" s="9"/>
      <c r="E10" s="41"/>
      <c r="F10" s="14"/>
      <c r="G10" s="14"/>
      <c r="H10" s="14"/>
      <c r="I10" s="14"/>
      <c r="J10" s="14"/>
      <c r="K10" s="14"/>
      <c r="L10" s="14"/>
      <c r="M10" s="36"/>
      <c r="N10" s="41"/>
      <c r="O10" s="14"/>
      <c r="P10" s="36"/>
    </row>
    <row r="11" spans="1:16" x14ac:dyDescent="0.25">
      <c r="A11" s="12" t="s">
        <v>30</v>
      </c>
      <c r="D11" s="9">
        <f>+'Exhibit C'!D13</f>
        <v>428942</v>
      </c>
      <c r="E11" s="41">
        <v>296276</v>
      </c>
      <c r="F11" s="14">
        <v>74621</v>
      </c>
      <c r="G11" s="14">
        <v>21578</v>
      </c>
      <c r="H11" s="14">
        <v>11487</v>
      </c>
      <c r="I11" s="14">
        <v>8351</v>
      </c>
      <c r="J11" s="14">
        <v>5960</v>
      </c>
      <c r="K11" s="14">
        <v>4413</v>
      </c>
      <c r="L11" s="14">
        <v>3221</v>
      </c>
      <c r="M11" s="36">
        <v>3035</v>
      </c>
      <c r="N11" s="41"/>
      <c r="O11" s="14"/>
      <c r="P11" s="36"/>
    </row>
    <row r="12" spans="1:16" x14ac:dyDescent="0.25">
      <c r="A12" s="12" t="s">
        <v>93</v>
      </c>
      <c r="D12" s="9">
        <f>+'Exhibit C'!D32</f>
        <v>64001</v>
      </c>
      <c r="E12" s="41">
        <v>44206</v>
      </c>
      <c r="F12" s="14">
        <v>11134</v>
      </c>
      <c r="G12" s="14">
        <v>3220</v>
      </c>
      <c r="H12" s="14">
        <v>1714</v>
      </c>
      <c r="I12" s="14">
        <v>1246</v>
      </c>
      <c r="J12" s="14">
        <v>889</v>
      </c>
      <c r="K12" s="14">
        <v>658</v>
      </c>
      <c r="L12" s="14">
        <v>481</v>
      </c>
      <c r="M12" s="36">
        <v>453</v>
      </c>
      <c r="N12" s="41"/>
      <c r="O12" s="14"/>
      <c r="P12" s="36"/>
    </row>
    <row r="13" spans="1:16" x14ac:dyDescent="0.25">
      <c r="A13" t="s">
        <v>50</v>
      </c>
      <c r="D13" s="62">
        <f>SUM(D11:D12)</f>
        <v>492943</v>
      </c>
      <c r="E13" s="55">
        <f t="shared" ref="E13:P13" si="0">SUM(E11:E12)</f>
        <v>340482</v>
      </c>
      <c r="F13" s="13">
        <f t="shared" ref="F13:M13" si="1">SUM(F11:F12)</f>
        <v>85755</v>
      </c>
      <c r="G13" s="13">
        <f t="shared" si="1"/>
        <v>24798</v>
      </c>
      <c r="H13" s="13">
        <f t="shared" si="1"/>
        <v>13201</v>
      </c>
      <c r="I13" s="13">
        <f t="shared" si="1"/>
        <v>9597</v>
      </c>
      <c r="J13" s="13">
        <f t="shared" si="1"/>
        <v>6849</v>
      </c>
      <c r="K13" s="13">
        <f t="shared" si="1"/>
        <v>5071</v>
      </c>
      <c r="L13" s="13">
        <f t="shared" si="1"/>
        <v>3702</v>
      </c>
      <c r="M13" s="56">
        <f t="shared" si="1"/>
        <v>3488</v>
      </c>
      <c r="N13" s="55">
        <f t="shared" si="0"/>
        <v>0</v>
      </c>
      <c r="O13" s="13">
        <f t="shared" si="0"/>
        <v>0</v>
      </c>
      <c r="P13" s="56">
        <f t="shared" si="0"/>
        <v>0</v>
      </c>
    </row>
    <row r="14" spans="1:16" ht="15.75" thickBot="1" x14ac:dyDescent="0.3">
      <c r="A14" t="s">
        <v>52</v>
      </c>
      <c r="D14" s="63">
        <f>+D9-D13</f>
        <v>4298055</v>
      </c>
      <c r="E14" s="57">
        <f t="shared" ref="E14:P14" si="2">+E9-E13</f>
        <v>2952573</v>
      </c>
      <c r="F14" s="3">
        <f t="shared" ref="F14:M14" si="3">+F9-F13</f>
        <v>743642</v>
      </c>
      <c r="G14" s="3">
        <f t="shared" si="3"/>
        <v>215037</v>
      </c>
      <c r="H14" s="3">
        <f t="shared" si="3"/>
        <v>114470</v>
      </c>
      <c r="I14" s="3">
        <f t="shared" si="3"/>
        <v>83218</v>
      </c>
      <c r="J14" s="3">
        <f t="shared" si="3"/>
        <v>59395</v>
      </c>
      <c r="K14" s="3">
        <f t="shared" si="3"/>
        <v>43975</v>
      </c>
      <c r="L14" s="3">
        <f t="shared" si="3"/>
        <v>32102</v>
      </c>
      <c r="M14" s="58">
        <f t="shared" si="3"/>
        <v>30243</v>
      </c>
      <c r="N14" s="57">
        <f t="shared" si="2"/>
        <v>18400</v>
      </c>
      <c r="O14" s="3">
        <f t="shared" si="2"/>
        <v>5000</v>
      </c>
      <c r="P14" s="58">
        <f t="shared" si="2"/>
        <v>0</v>
      </c>
    </row>
    <row r="15" spans="1:16" ht="15.75" thickTop="1" x14ac:dyDescent="0.25">
      <c r="D15" s="9"/>
      <c r="E15" s="41"/>
      <c r="F15" s="14"/>
      <c r="G15" s="14"/>
      <c r="H15" s="14"/>
      <c r="I15" s="14"/>
      <c r="J15" s="14"/>
      <c r="K15" s="14"/>
      <c r="L15" s="14"/>
      <c r="M15" s="36"/>
      <c r="N15" s="41"/>
      <c r="O15" s="14"/>
      <c r="P15" s="36"/>
    </row>
    <row r="16" spans="1:16" x14ac:dyDescent="0.25">
      <c r="A16" t="s">
        <v>51</v>
      </c>
      <c r="C16" s="28">
        <f>+C9/D14</f>
        <v>0.17911124915804941</v>
      </c>
      <c r="D16" s="9"/>
      <c r="E16" s="41"/>
      <c r="F16" s="14"/>
      <c r="G16" s="14"/>
      <c r="H16" s="14"/>
      <c r="I16" s="14"/>
      <c r="J16" s="14"/>
      <c r="K16" s="14"/>
      <c r="L16" s="14"/>
      <c r="M16" s="36"/>
      <c r="N16" s="41"/>
      <c r="O16" s="14"/>
      <c r="P16" s="36"/>
    </row>
    <row r="17" spans="1:16" x14ac:dyDescent="0.25">
      <c r="A17" t="s">
        <v>53</v>
      </c>
      <c r="D17" s="64">
        <f>+D14*$C$16</f>
        <v>769830</v>
      </c>
      <c r="E17" s="59">
        <f t="shared" ref="E17:P17" si="4">+E14*$C$16</f>
        <v>528839.0382603294</v>
      </c>
      <c r="F17" s="60">
        <f t="shared" ref="F17:M17" si="5">+F14*$C$16</f>
        <v>133194.64754639019</v>
      </c>
      <c r="G17" s="60">
        <f t="shared" si="5"/>
        <v>38515.545685199468</v>
      </c>
      <c r="H17" s="60">
        <f t="shared" si="5"/>
        <v>20502.864691121915</v>
      </c>
      <c r="I17" s="60">
        <f t="shared" si="5"/>
        <v>14905.279932434556</v>
      </c>
      <c r="J17" s="60">
        <f t="shared" si="5"/>
        <v>10638.312643742345</v>
      </c>
      <c r="K17" s="60">
        <f t="shared" si="5"/>
        <v>7876.4171817252227</v>
      </c>
      <c r="L17" s="60">
        <f t="shared" si="5"/>
        <v>5749.829320471702</v>
      </c>
      <c r="M17" s="61">
        <f t="shared" si="5"/>
        <v>5416.8615082868882</v>
      </c>
      <c r="N17" s="59">
        <f t="shared" si="4"/>
        <v>3295.6469845081092</v>
      </c>
      <c r="O17" s="60">
        <f t="shared" si="4"/>
        <v>895.55624579024709</v>
      </c>
      <c r="P17" s="61">
        <f t="shared" si="4"/>
        <v>0</v>
      </c>
    </row>
    <row r="20" spans="1:16" x14ac:dyDescent="0.25">
      <c r="A20" t="s">
        <v>78</v>
      </c>
    </row>
    <row r="21" spans="1:16" x14ac:dyDescent="0.25">
      <c r="A21" t="s">
        <v>81</v>
      </c>
    </row>
    <row r="22" spans="1:16" x14ac:dyDescent="0.25">
      <c r="A22" t="s">
        <v>101</v>
      </c>
    </row>
    <row r="25" spans="1:16" ht="21" x14ac:dyDescent="0.35">
      <c r="A25" s="119" t="s">
        <v>102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</row>
    <row r="26" spans="1:16" ht="21" x14ac:dyDescent="0.35">
      <c r="A26" s="119" t="s">
        <v>48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</row>
    <row r="27" spans="1:16" ht="21" x14ac:dyDescent="0.35">
      <c r="A27" s="119" t="s">
        <v>118</v>
      </c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</row>
    <row r="28" spans="1:16" ht="21" x14ac:dyDescent="0.35">
      <c r="A28" s="119" t="s">
        <v>18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</row>
    <row r="31" spans="1:16" s="4" customFormat="1" x14ac:dyDescent="0.25">
      <c r="B31" s="71"/>
      <c r="C31" s="77"/>
      <c r="D31" s="71"/>
      <c r="E31" s="120" t="s">
        <v>99</v>
      </c>
      <c r="F31" s="121"/>
      <c r="G31" s="121"/>
      <c r="H31" s="121"/>
      <c r="I31" s="121"/>
      <c r="J31" s="121"/>
      <c r="K31" s="121"/>
      <c r="L31" s="121"/>
      <c r="M31" s="122"/>
      <c r="N31" s="116" t="s">
        <v>100</v>
      </c>
      <c r="O31" s="117"/>
      <c r="P31" s="118"/>
    </row>
    <row r="32" spans="1:16" s="7" customFormat="1" ht="30" x14ac:dyDescent="0.25">
      <c r="A32" s="5"/>
      <c r="B32" s="72" t="s">
        <v>21</v>
      </c>
      <c r="C32" s="39" t="s">
        <v>2</v>
      </c>
      <c r="D32" s="72" t="s">
        <v>3</v>
      </c>
      <c r="E32" s="48" t="s">
        <v>103</v>
      </c>
      <c r="F32" s="49" t="s">
        <v>104</v>
      </c>
      <c r="G32" s="49" t="s">
        <v>105</v>
      </c>
      <c r="H32" s="49" t="s">
        <v>106</v>
      </c>
      <c r="I32" s="49" t="s">
        <v>107</v>
      </c>
      <c r="J32" s="49" t="s">
        <v>108</v>
      </c>
      <c r="K32" s="49" t="s">
        <v>109</v>
      </c>
      <c r="L32" s="49" t="s">
        <v>110</v>
      </c>
      <c r="M32" s="35" t="s">
        <v>111</v>
      </c>
      <c r="N32" s="6" t="s">
        <v>4</v>
      </c>
      <c r="O32" s="6" t="s">
        <v>6</v>
      </c>
      <c r="P32" s="40" t="s">
        <v>5</v>
      </c>
    </row>
    <row r="33" spans="1:16" s="18" customFormat="1" ht="15.75" thickBot="1" x14ac:dyDescent="0.3">
      <c r="A33" s="17" t="s">
        <v>25</v>
      </c>
      <c r="B33" s="16"/>
      <c r="C33" s="16"/>
      <c r="D33" s="65">
        <f>+'Exhibit C'!D8</f>
        <v>2570055</v>
      </c>
      <c r="E33" s="67">
        <v>1762469</v>
      </c>
      <c r="F33" s="19">
        <v>443899</v>
      </c>
      <c r="G33" s="19">
        <v>128361</v>
      </c>
      <c r="H33" s="19">
        <v>68331</v>
      </c>
      <c r="I33" s="19">
        <v>49675</v>
      </c>
      <c r="J33" s="19">
        <v>35453</v>
      </c>
      <c r="K33" s="19">
        <v>26250</v>
      </c>
      <c r="L33" s="19">
        <v>19163</v>
      </c>
      <c r="M33" s="68">
        <v>18054</v>
      </c>
      <c r="N33" s="67">
        <v>18400</v>
      </c>
      <c r="O33" s="19"/>
      <c r="P33" s="68"/>
    </row>
    <row r="34" spans="1:16" ht="16.5" thickTop="1" thickBot="1" x14ac:dyDescent="0.3">
      <c r="A34" t="s">
        <v>21</v>
      </c>
      <c r="C34" s="30">
        <f>+'Exhibit C'!C36</f>
        <v>769830</v>
      </c>
      <c r="D34" s="9"/>
      <c r="E34" s="41"/>
      <c r="F34" s="14"/>
      <c r="G34" s="14"/>
      <c r="H34" s="14"/>
      <c r="I34" s="14"/>
      <c r="J34" s="14"/>
      <c r="K34" s="14"/>
      <c r="L34" s="14"/>
      <c r="M34" s="36"/>
      <c r="N34" s="41"/>
      <c r="O34" s="14"/>
      <c r="P34" s="36"/>
    </row>
    <row r="35" spans="1:16" ht="15.75" thickTop="1" x14ac:dyDescent="0.25">
      <c r="D35" s="9"/>
      <c r="E35" s="41"/>
      <c r="F35" s="14"/>
      <c r="G35" s="14"/>
      <c r="H35" s="14"/>
      <c r="I35" s="14"/>
      <c r="J35" s="14"/>
      <c r="K35" s="14"/>
      <c r="L35" s="14"/>
      <c r="M35" s="36"/>
      <c r="N35" s="41"/>
      <c r="O35" s="14"/>
      <c r="P35" s="36"/>
    </row>
    <row r="36" spans="1:16" x14ac:dyDescent="0.25">
      <c r="A36" t="s">
        <v>51</v>
      </c>
      <c r="C36" s="28">
        <f>+C34/D33</f>
        <v>0.29953833672820229</v>
      </c>
      <c r="D36" s="9"/>
      <c r="E36" s="41"/>
      <c r="F36" s="14"/>
      <c r="G36" s="14"/>
      <c r="H36" s="14"/>
      <c r="I36" s="14"/>
      <c r="J36" s="14"/>
      <c r="K36" s="14"/>
      <c r="L36" s="14"/>
      <c r="M36" s="36"/>
      <c r="N36" s="41"/>
      <c r="O36" s="14"/>
      <c r="P36" s="36"/>
    </row>
    <row r="37" spans="1:16" ht="15.75" thickBot="1" x14ac:dyDescent="0.3">
      <c r="A37" t="s">
        <v>53</v>
      </c>
      <c r="D37" s="66">
        <f>+D33*$C$36</f>
        <v>769830</v>
      </c>
      <c r="E37" s="69">
        <f t="shared" ref="E37:P37" si="6">+E33*$C$36</f>
        <v>527927.03279501793</v>
      </c>
      <c r="F37" s="15">
        <f t="shared" si="6"/>
        <v>132964.76813531228</v>
      </c>
      <c r="G37" s="15">
        <f t="shared" si="6"/>
        <v>38449.040440768775</v>
      </c>
      <c r="H37" s="15">
        <f t="shared" si="6"/>
        <v>20467.75408697479</v>
      </c>
      <c r="I37" s="15">
        <f t="shared" si="6"/>
        <v>14879.566876973449</v>
      </c>
      <c r="J37" s="15">
        <f t="shared" si="6"/>
        <v>10619.532652024956</v>
      </c>
      <c r="K37" s="15">
        <f t="shared" si="6"/>
        <v>7862.8813391153099</v>
      </c>
      <c r="L37" s="15">
        <f t="shared" si="6"/>
        <v>5740.0531467225401</v>
      </c>
      <c r="M37" s="70">
        <f t="shared" si="6"/>
        <v>5407.8651312909642</v>
      </c>
      <c r="N37" s="69">
        <f t="shared" si="6"/>
        <v>5511.5053957989221</v>
      </c>
      <c r="O37" s="15">
        <f t="shared" si="6"/>
        <v>0</v>
      </c>
      <c r="P37" s="70">
        <f t="shared" si="6"/>
        <v>0</v>
      </c>
    </row>
    <row r="38" spans="1:16" ht="15.75" thickTop="1" x14ac:dyDescent="0.25">
      <c r="D38" s="9"/>
      <c r="E38" s="41"/>
      <c r="F38" s="14"/>
      <c r="G38" s="14"/>
      <c r="H38" s="14"/>
      <c r="I38" s="14"/>
      <c r="J38" s="14"/>
      <c r="K38" s="14"/>
      <c r="L38" s="14"/>
      <c r="M38" s="36"/>
      <c r="N38" s="41"/>
      <c r="O38" s="14"/>
      <c r="P38" s="36"/>
    </row>
    <row r="39" spans="1:16" x14ac:dyDescent="0.25">
      <c r="A39" t="s">
        <v>56</v>
      </c>
      <c r="D39" s="10">
        <f t="shared" ref="D39:P39" si="7">+D17-D37</f>
        <v>0</v>
      </c>
      <c r="E39" s="42">
        <f t="shared" si="7"/>
        <v>912.00546531146392</v>
      </c>
      <c r="F39" s="2">
        <f t="shared" si="7"/>
        <v>229.87941107791266</v>
      </c>
      <c r="G39" s="2">
        <f t="shared" si="7"/>
        <v>66.505244430692983</v>
      </c>
      <c r="H39" s="2">
        <f t="shared" si="7"/>
        <v>35.110604147124832</v>
      </c>
      <c r="I39" s="2">
        <f t="shared" si="7"/>
        <v>25.713055461106705</v>
      </c>
      <c r="J39" s="2">
        <f t="shared" si="7"/>
        <v>18.779991717388839</v>
      </c>
      <c r="K39" s="2">
        <f t="shared" si="7"/>
        <v>13.535842609912834</v>
      </c>
      <c r="L39" s="2">
        <f t="shared" si="7"/>
        <v>9.7761737491618987</v>
      </c>
      <c r="M39" s="37">
        <f t="shared" si="7"/>
        <v>8.9963769959240381</v>
      </c>
      <c r="N39" s="42">
        <f t="shared" si="7"/>
        <v>-2215.8584112908129</v>
      </c>
      <c r="O39" s="2">
        <f t="shared" si="7"/>
        <v>895.55624579024709</v>
      </c>
      <c r="P39" s="37">
        <f t="shared" si="7"/>
        <v>0</v>
      </c>
    </row>
    <row r="41" spans="1:16" x14ac:dyDescent="0.25">
      <c r="A41" t="s">
        <v>78</v>
      </c>
    </row>
    <row r="42" spans="1:16" x14ac:dyDescent="0.25">
      <c r="A42" t="s">
        <v>81</v>
      </c>
    </row>
    <row r="43" spans="1:16" x14ac:dyDescent="0.25">
      <c r="A43" t="s">
        <v>101</v>
      </c>
    </row>
    <row r="46" spans="1:16" ht="21" x14ac:dyDescent="0.35">
      <c r="A46" s="119" t="s">
        <v>102</v>
      </c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</row>
    <row r="47" spans="1:16" ht="21" x14ac:dyDescent="0.35">
      <c r="A47" s="119" t="s">
        <v>48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</row>
    <row r="48" spans="1:16" ht="21" x14ac:dyDescent="0.35">
      <c r="A48" s="119" t="s">
        <v>119</v>
      </c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</row>
    <row r="49" spans="1:16" ht="21" x14ac:dyDescent="0.35">
      <c r="A49" s="119" t="s">
        <v>18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</row>
    <row r="51" spans="1:16" s="4" customFormat="1" x14ac:dyDescent="0.25">
      <c r="B51" s="71"/>
      <c r="C51" s="77"/>
      <c r="D51" s="71"/>
      <c r="E51" s="121" t="s">
        <v>99</v>
      </c>
      <c r="F51" s="121"/>
      <c r="G51" s="121"/>
      <c r="H51" s="121"/>
      <c r="I51" s="121"/>
      <c r="J51" s="121"/>
      <c r="K51" s="121"/>
      <c r="L51" s="121"/>
      <c r="M51" s="122"/>
      <c r="N51" s="116" t="s">
        <v>100</v>
      </c>
      <c r="O51" s="117"/>
      <c r="P51" s="118"/>
    </row>
    <row r="52" spans="1:16" s="7" customFormat="1" ht="30" x14ac:dyDescent="0.25">
      <c r="A52" s="5"/>
      <c r="B52" s="72" t="s">
        <v>21</v>
      </c>
      <c r="C52" s="39" t="s">
        <v>2</v>
      </c>
      <c r="D52" s="72" t="s">
        <v>3</v>
      </c>
      <c r="E52" s="80" t="s">
        <v>103</v>
      </c>
      <c r="F52" s="78" t="s">
        <v>104</v>
      </c>
      <c r="G52" s="78" t="s">
        <v>105</v>
      </c>
      <c r="H52" s="78" t="s">
        <v>106</v>
      </c>
      <c r="I52" s="78" t="s">
        <v>107</v>
      </c>
      <c r="J52" s="78" t="s">
        <v>108</v>
      </c>
      <c r="K52" s="78" t="s">
        <v>109</v>
      </c>
      <c r="L52" s="78" t="s">
        <v>110</v>
      </c>
      <c r="M52" s="79" t="s">
        <v>111</v>
      </c>
      <c r="N52" s="6" t="s">
        <v>4</v>
      </c>
      <c r="O52" s="6" t="s">
        <v>6</v>
      </c>
      <c r="P52" s="40" t="s">
        <v>5</v>
      </c>
    </row>
    <row r="53" spans="1:16" ht="15.75" thickBot="1" x14ac:dyDescent="0.3">
      <c r="A53" t="s">
        <v>21</v>
      </c>
      <c r="B53" s="3">
        <f>+'[1]Exhibit C'!B$36</f>
        <v>5560828</v>
      </c>
      <c r="C53" s="29">
        <f>+'[1]Exhibit C'!C$36</f>
        <v>769830</v>
      </c>
      <c r="D53" s="10">
        <f>+'[1]Exhibit C'!D$36</f>
        <v>4790998</v>
      </c>
      <c r="E53" s="55">
        <f>+'[1]Exhibit C'!E$36</f>
        <v>3293055</v>
      </c>
      <c r="F53" s="13">
        <f>+'[1]Exhibit C'!F$36</f>
        <v>829397</v>
      </c>
      <c r="G53" s="13">
        <f>+'[1]Exhibit C'!G$36</f>
        <v>239835</v>
      </c>
      <c r="H53" s="13">
        <f>+'[1]Exhibit C'!H$36</f>
        <v>127671</v>
      </c>
      <c r="I53" s="13">
        <f>+'[1]Exhibit C'!I$36</f>
        <v>92815</v>
      </c>
      <c r="J53" s="13">
        <f>+'[1]Exhibit C'!J$36</f>
        <v>66244</v>
      </c>
      <c r="K53" s="13">
        <f>+'[1]Exhibit C'!K$36</f>
        <v>49046</v>
      </c>
      <c r="L53" s="13">
        <f>+'[1]Exhibit C'!L$36</f>
        <v>35804</v>
      </c>
      <c r="M53" s="56">
        <f>+'[1]Exhibit C'!M$36</f>
        <v>33731</v>
      </c>
      <c r="N53" s="55">
        <f>+'[1]Exhibit C'!N$36</f>
        <v>18400</v>
      </c>
      <c r="O53" s="13">
        <f>+'[1]Exhibit C'!O$36</f>
        <v>5000</v>
      </c>
      <c r="P53" s="56">
        <f>+'[1]Exhibit C'!P$36</f>
        <v>0</v>
      </c>
    </row>
    <row r="54" spans="1:16" ht="15.75" thickTop="1" x14ac:dyDescent="0.25">
      <c r="A54" t="s">
        <v>49</v>
      </c>
      <c r="D54" s="9"/>
      <c r="E54" s="41"/>
      <c r="F54" s="14"/>
      <c r="G54" s="14"/>
      <c r="H54" s="14"/>
      <c r="I54" s="14"/>
      <c r="J54" s="14"/>
      <c r="K54" s="14"/>
      <c r="L54" s="14"/>
      <c r="M54" s="36"/>
      <c r="N54" s="41"/>
      <c r="O54" s="14"/>
      <c r="P54" s="36"/>
    </row>
    <row r="55" spans="1:16" x14ac:dyDescent="0.25">
      <c r="A55" s="12" t="s">
        <v>30</v>
      </c>
      <c r="D55" s="9">
        <f>+'Exhibit C'!D13</f>
        <v>428942</v>
      </c>
      <c r="E55" s="41">
        <v>296276</v>
      </c>
      <c r="F55" s="14">
        <v>74621</v>
      </c>
      <c r="G55" s="14">
        <v>21578</v>
      </c>
      <c r="H55" s="14">
        <v>11487</v>
      </c>
      <c r="I55" s="14">
        <v>8351</v>
      </c>
      <c r="J55" s="14">
        <v>5960</v>
      </c>
      <c r="K55" s="14">
        <v>4413</v>
      </c>
      <c r="L55" s="14">
        <v>3221</v>
      </c>
      <c r="M55" s="36">
        <v>3035</v>
      </c>
      <c r="N55" s="41"/>
      <c r="O55" s="14"/>
      <c r="P55" s="36"/>
    </row>
    <row r="56" spans="1:16" x14ac:dyDescent="0.25">
      <c r="A56" s="12" t="s">
        <v>93</v>
      </c>
      <c r="D56" s="9">
        <f>+'Exhibit C'!D32</f>
        <v>64001</v>
      </c>
      <c r="E56" s="41">
        <v>44206</v>
      </c>
      <c r="F56" s="14">
        <v>11134</v>
      </c>
      <c r="G56" s="14">
        <v>3220</v>
      </c>
      <c r="H56" s="14">
        <v>1714</v>
      </c>
      <c r="I56" s="14">
        <v>1246</v>
      </c>
      <c r="J56" s="14">
        <v>889</v>
      </c>
      <c r="K56" s="14">
        <v>658</v>
      </c>
      <c r="L56" s="14">
        <v>481</v>
      </c>
      <c r="M56" s="36">
        <v>453</v>
      </c>
      <c r="N56" s="41"/>
      <c r="O56" s="14"/>
      <c r="P56" s="36"/>
    </row>
    <row r="57" spans="1:16" x14ac:dyDescent="0.25">
      <c r="A57" t="s">
        <v>50</v>
      </c>
      <c r="D57" s="62">
        <f>SUM(D55:D56)</f>
        <v>492943</v>
      </c>
      <c r="E57" s="55">
        <f t="shared" ref="E57:P57" si="8">SUM(E55:E56)</f>
        <v>340482</v>
      </c>
      <c r="F57" s="13">
        <f t="shared" si="8"/>
        <v>85755</v>
      </c>
      <c r="G57" s="13">
        <f t="shared" si="8"/>
        <v>24798</v>
      </c>
      <c r="H57" s="13">
        <f t="shared" si="8"/>
        <v>13201</v>
      </c>
      <c r="I57" s="13">
        <f t="shared" si="8"/>
        <v>9597</v>
      </c>
      <c r="J57" s="13">
        <f t="shared" si="8"/>
        <v>6849</v>
      </c>
      <c r="K57" s="13">
        <f t="shared" si="8"/>
        <v>5071</v>
      </c>
      <c r="L57" s="13">
        <f t="shared" si="8"/>
        <v>3702</v>
      </c>
      <c r="M57" s="56">
        <f t="shared" si="8"/>
        <v>3488</v>
      </c>
      <c r="N57" s="55">
        <f t="shared" si="8"/>
        <v>0</v>
      </c>
      <c r="O57" s="13">
        <f t="shared" si="8"/>
        <v>0</v>
      </c>
      <c r="P57" s="56">
        <f t="shared" si="8"/>
        <v>0</v>
      </c>
    </row>
    <row r="58" spans="1:16" ht="15.75" thickBot="1" x14ac:dyDescent="0.3">
      <c r="A58" t="s">
        <v>52</v>
      </c>
      <c r="D58" s="63">
        <f>+D53-D57</f>
        <v>4298055</v>
      </c>
      <c r="E58" s="57">
        <f t="shared" ref="E58:P58" si="9">+E53-E57</f>
        <v>2952573</v>
      </c>
      <c r="F58" s="3">
        <f t="shared" si="9"/>
        <v>743642</v>
      </c>
      <c r="G58" s="3">
        <f t="shared" si="9"/>
        <v>215037</v>
      </c>
      <c r="H58" s="3">
        <f t="shared" si="9"/>
        <v>114470</v>
      </c>
      <c r="I58" s="3">
        <f t="shared" si="9"/>
        <v>83218</v>
      </c>
      <c r="J58" s="3">
        <f t="shared" si="9"/>
        <v>59395</v>
      </c>
      <c r="K58" s="3">
        <f t="shared" si="9"/>
        <v>43975</v>
      </c>
      <c r="L58" s="3">
        <f t="shared" si="9"/>
        <v>32102</v>
      </c>
      <c r="M58" s="58">
        <f t="shared" si="9"/>
        <v>30243</v>
      </c>
      <c r="N58" s="57">
        <f t="shared" si="9"/>
        <v>18400</v>
      </c>
      <c r="O58" s="3">
        <f t="shared" si="9"/>
        <v>5000</v>
      </c>
      <c r="P58" s="58">
        <f t="shared" si="9"/>
        <v>0</v>
      </c>
    </row>
    <row r="59" spans="1:16" ht="15.75" thickTop="1" x14ac:dyDescent="0.25">
      <c r="D59" s="9"/>
      <c r="E59" s="41"/>
      <c r="F59" s="14"/>
      <c r="G59" s="14"/>
      <c r="H59" s="14"/>
      <c r="I59" s="14"/>
      <c r="J59" s="14"/>
      <c r="K59" s="14"/>
      <c r="L59" s="14"/>
      <c r="M59" s="36"/>
      <c r="N59" s="41"/>
      <c r="O59" s="14"/>
      <c r="P59" s="36"/>
    </row>
    <row r="60" spans="1:16" x14ac:dyDescent="0.25">
      <c r="A60" t="s">
        <v>120</v>
      </c>
      <c r="C60" s="82"/>
      <c r="D60" s="83">
        <f>+D58/$D$58</f>
        <v>1</v>
      </c>
      <c r="E60" s="84">
        <f t="shared" ref="E60:P60" si="10">+E58/$D$58</f>
        <v>0.68695561131721206</v>
      </c>
      <c r="F60" s="81">
        <f>+F58/$D$58</f>
        <v>0.17301826058531125</v>
      </c>
      <c r="G60" s="81">
        <f t="shared" si="10"/>
        <v>5.0031235058648621E-2</v>
      </c>
      <c r="H60" s="81">
        <f t="shared" si="10"/>
        <v>2.6632977009368192E-2</v>
      </c>
      <c r="I60" s="81">
        <f t="shared" si="10"/>
        <v>1.936178108469994E-2</v>
      </c>
      <c r="J60" s="81">
        <f t="shared" si="10"/>
        <v>1.3819041403611634E-2</v>
      </c>
      <c r="K60" s="81">
        <f t="shared" si="10"/>
        <v>1.023137209737893E-2</v>
      </c>
      <c r="L60" s="81">
        <f t="shared" si="10"/>
        <v>7.4689597969314027E-3</v>
      </c>
      <c r="M60" s="85">
        <f t="shared" si="10"/>
        <v>7.0364385751229335E-3</v>
      </c>
      <c r="N60" s="84">
        <f t="shared" si="10"/>
        <v>4.2810061760493994E-3</v>
      </c>
      <c r="O60" s="81">
        <f t="shared" si="10"/>
        <v>1.1633168956655976E-3</v>
      </c>
      <c r="P60" s="85">
        <f t="shared" si="10"/>
        <v>0</v>
      </c>
    </row>
    <row r="61" spans="1:16" x14ac:dyDescent="0.25">
      <c r="A61" t="s">
        <v>53</v>
      </c>
      <c r="D61" s="86">
        <f>+$C$53*D60</f>
        <v>769830</v>
      </c>
      <c r="E61" s="59">
        <f t="shared" ref="E61:P61" si="11">+$C$53*E60</f>
        <v>528839.0382603294</v>
      </c>
      <c r="F61" s="60">
        <f t="shared" si="11"/>
        <v>133194.64754639016</v>
      </c>
      <c r="G61" s="60">
        <f t="shared" si="11"/>
        <v>38515.545685199468</v>
      </c>
      <c r="H61" s="60">
        <f t="shared" si="11"/>
        <v>20502.864691121915</v>
      </c>
      <c r="I61" s="60">
        <f t="shared" si="11"/>
        <v>14905.279932434554</v>
      </c>
      <c r="J61" s="60">
        <f t="shared" si="11"/>
        <v>10638.312643742345</v>
      </c>
      <c r="K61" s="60">
        <f t="shared" si="11"/>
        <v>7876.4171817252218</v>
      </c>
      <c r="L61" s="60">
        <f t="shared" si="11"/>
        <v>5749.829320471702</v>
      </c>
      <c r="M61" s="61">
        <f t="shared" si="11"/>
        <v>5416.8615082868882</v>
      </c>
      <c r="N61" s="59">
        <f t="shared" si="11"/>
        <v>3295.6469845081092</v>
      </c>
      <c r="O61" s="60">
        <f t="shared" si="11"/>
        <v>895.55624579024698</v>
      </c>
      <c r="P61" s="61">
        <f t="shared" si="11"/>
        <v>0</v>
      </c>
    </row>
    <row r="62" spans="1:16" x14ac:dyDescent="0.25"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1:16" x14ac:dyDescent="0.25"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1:16" x14ac:dyDescent="0.25">
      <c r="A64" t="s">
        <v>78</v>
      </c>
    </row>
    <row r="65" spans="1:16" x14ac:dyDescent="0.25">
      <c r="A65" t="s">
        <v>81</v>
      </c>
    </row>
    <row r="66" spans="1:16" x14ac:dyDescent="0.25">
      <c r="A66" t="s">
        <v>101</v>
      </c>
    </row>
    <row r="69" spans="1:16" ht="21" x14ac:dyDescent="0.35">
      <c r="A69" s="119" t="s">
        <v>102</v>
      </c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</row>
    <row r="70" spans="1:16" ht="21" x14ac:dyDescent="0.35">
      <c r="A70" s="119" t="s">
        <v>48</v>
      </c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</row>
    <row r="71" spans="1:16" ht="21" x14ac:dyDescent="0.35">
      <c r="A71" s="119" t="s">
        <v>121</v>
      </c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</row>
    <row r="72" spans="1:16" ht="21" x14ac:dyDescent="0.35">
      <c r="A72" s="119" t="s">
        <v>18</v>
      </c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</row>
    <row r="74" spans="1:16" s="4" customFormat="1" x14ac:dyDescent="0.25">
      <c r="B74" s="71"/>
      <c r="C74" s="77"/>
      <c r="D74" s="71"/>
      <c r="E74" s="120" t="s">
        <v>99</v>
      </c>
      <c r="F74" s="121"/>
      <c r="G74" s="121"/>
      <c r="H74" s="121"/>
      <c r="I74" s="121"/>
      <c r="J74" s="121"/>
      <c r="K74" s="121"/>
      <c r="L74" s="121"/>
      <c r="M74" s="122"/>
      <c r="N74" s="116" t="s">
        <v>100</v>
      </c>
      <c r="O74" s="117"/>
      <c r="P74" s="118"/>
    </row>
    <row r="75" spans="1:16" s="7" customFormat="1" ht="30" x14ac:dyDescent="0.25">
      <c r="A75" s="5"/>
      <c r="B75" s="72" t="s">
        <v>21</v>
      </c>
      <c r="C75" s="39" t="s">
        <v>2</v>
      </c>
      <c r="D75" s="72" t="s">
        <v>3</v>
      </c>
      <c r="E75" s="80" t="s">
        <v>103</v>
      </c>
      <c r="F75" s="78" t="s">
        <v>104</v>
      </c>
      <c r="G75" s="78" t="s">
        <v>105</v>
      </c>
      <c r="H75" s="78" t="s">
        <v>106</v>
      </c>
      <c r="I75" s="78" t="s">
        <v>107</v>
      </c>
      <c r="J75" s="78" t="s">
        <v>108</v>
      </c>
      <c r="K75" s="78" t="s">
        <v>109</v>
      </c>
      <c r="L75" s="78" t="s">
        <v>110</v>
      </c>
      <c r="M75" s="79" t="s">
        <v>111</v>
      </c>
      <c r="N75" s="6" t="s">
        <v>4</v>
      </c>
      <c r="O75" s="6" t="s">
        <v>6</v>
      </c>
      <c r="P75" s="40" t="s">
        <v>5</v>
      </c>
    </row>
    <row r="76" spans="1:16" s="18" customFormat="1" ht="15.75" thickBot="1" x14ac:dyDescent="0.3">
      <c r="A76" s="17" t="s">
        <v>25</v>
      </c>
      <c r="B76" s="16"/>
      <c r="C76" s="16"/>
      <c r="D76" s="65">
        <f>+'Exhibit C'!D8</f>
        <v>2570055</v>
      </c>
      <c r="E76" s="67">
        <v>1762469</v>
      </c>
      <c r="F76" s="19">
        <v>443899</v>
      </c>
      <c r="G76" s="19">
        <v>128361</v>
      </c>
      <c r="H76" s="19">
        <v>68331</v>
      </c>
      <c r="I76" s="19">
        <v>49675</v>
      </c>
      <c r="J76" s="19">
        <v>35453</v>
      </c>
      <c r="K76" s="19">
        <v>26250</v>
      </c>
      <c r="L76" s="19">
        <v>19163</v>
      </c>
      <c r="M76" s="68">
        <v>18054</v>
      </c>
      <c r="N76" s="67">
        <v>18400</v>
      </c>
      <c r="O76" s="19"/>
      <c r="P76" s="68"/>
    </row>
    <row r="77" spans="1:16" ht="16.5" thickTop="1" thickBot="1" x14ac:dyDescent="0.3">
      <c r="A77" t="s">
        <v>21</v>
      </c>
      <c r="C77" s="30">
        <f>+'Exhibit C'!C36</f>
        <v>769830</v>
      </c>
      <c r="D77" s="9"/>
      <c r="E77" s="41"/>
      <c r="F77" s="14"/>
      <c r="G77" s="14"/>
      <c r="H77" s="14"/>
      <c r="I77" s="14"/>
      <c r="J77" s="14"/>
      <c r="K77" s="14"/>
      <c r="L77" s="14"/>
      <c r="M77" s="36"/>
      <c r="N77" s="41"/>
      <c r="O77" s="14"/>
      <c r="P77" s="36"/>
    </row>
    <row r="78" spans="1:16" ht="15.75" thickTop="1" x14ac:dyDescent="0.25">
      <c r="D78" s="9"/>
      <c r="E78" s="41"/>
      <c r="F78" s="14"/>
      <c r="G78" s="14"/>
      <c r="H78" s="14"/>
      <c r="I78" s="14"/>
      <c r="J78" s="14"/>
      <c r="K78" s="14"/>
      <c r="L78" s="14"/>
      <c r="M78" s="36"/>
      <c r="N78" s="41"/>
      <c r="O78" s="14"/>
      <c r="P78" s="36"/>
    </row>
    <row r="79" spans="1:16" x14ac:dyDescent="0.25">
      <c r="A79" t="s">
        <v>122</v>
      </c>
      <c r="C79" s="82"/>
      <c r="D79" s="83">
        <f>+D76/$D$76</f>
        <v>1</v>
      </c>
      <c r="E79" s="84">
        <f t="shared" ref="E79:P79" si="12">+E76/$D$76</f>
        <v>0.68577092708132703</v>
      </c>
      <c r="F79" s="81">
        <f t="shared" si="12"/>
        <v>0.17271964996858044</v>
      </c>
      <c r="G79" s="81">
        <f t="shared" si="12"/>
        <v>4.9944845538325053E-2</v>
      </c>
      <c r="H79" s="81">
        <f t="shared" si="12"/>
        <v>2.6587368752808791E-2</v>
      </c>
      <c r="I79" s="81">
        <f t="shared" si="12"/>
        <v>1.9328380131942702E-2</v>
      </c>
      <c r="J79" s="81">
        <f t="shared" si="12"/>
        <v>1.3794646418072765E-2</v>
      </c>
      <c r="K79" s="81">
        <f t="shared" si="12"/>
        <v>1.0213789199063834E-2</v>
      </c>
      <c r="L79" s="81">
        <f t="shared" si="12"/>
        <v>7.456260663682295E-3</v>
      </c>
      <c r="M79" s="85">
        <f t="shared" si="12"/>
        <v>7.0247523885675596E-3</v>
      </c>
      <c r="N79" s="84">
        <f t="shared" si="12"/>
        <v>7.159379857629506E-3</v>
      </c>
      <c r="O79" s="81">
        <f t="shared" si="12"/>
        <v>0</v>
      </c>
      <c r="P79" s="85">
        <f t="shared" si="12"/>
        <v>0</v>
      </c>
    </row>
    <row r="80" spans="1:16" ht="15.75" thickBot="1" x14ac:dyDescent="0.3">
      <c r="A80" t="s">
        <v>53</v>
      </c>
      <c r="D80" s="87">
        <f>+D79*$C$77</f>
        <v>769830</v>
      </c>
      <c r="E80" s="69">
        <f t="shared" ref="E80:P80" si="13">+E79*$C$77</f>
        <v>527927.03279501793</v>
      </c>
      <c r="F80" s="15">
        <f t="shared" si="13"/>
        <v>132964.76813531228</v>
      </c>
      <c r="G80" s="15">
        <f t="shared" si="13"/>
        <v>38449.040440768775</v>
      </c>
      <c r="H80" s="15">
        <f t="shared" si="13"/>
        <v>20467.75408697479</v>
      </c>
      <c r="I80" s="15">
        <f t="shared" si="13"/>
        <v>14879.566876973451</v>
      </c>
      <c r="J80" s="15">
        <f t="shared" si="13"/>
        <v>10619.532652024956</v>
      </c>
      <c r="K80" s="15">
        <f t="shared" si="13"/>
        <v>7862.8813391153117</v>
      </c>
      <c r="L80" s="15">
        <f t="shared" si="13"/>
        <v>5740.053146722541</v>
      </c>
      <c r="M80" s="70">
        <f t="shared" si="13"/>
        <v>5407.8651312909642</v>
      </c>
      <c r="N80" s="69">
        <f t="shared" si="13"/>
        <v>5511.505395798923</v>
      </c>
      <c r="O80" s="15">
        <f t="shared" si="13"/>
        <v>0</v>
      </c>
      <c r="P80" s="70">
        <f t="shared" si="13"/>
        <v>0</v>
      </c>
    </row>
    <row r="81" spans="1:16" ht="15.75" thickTop="1" x14ac:dyDescent="0.25">
      <c r="D81" s="9"/>
      <c r="E81" s="41"/>
      <c r="F81" s="14"/>
      <c r="G81" s="14"/>
      <c r="H81" s="14"/>
      <c r="I81" s="14"/>
      <c r="J81" s="14"/>
      <c r="K81" s="14"/>
      <c r="L81" s="14"/>
      <c r="M81" s="36"/>
      <c r="N81" s="41"/>
      <c r="O81" s="14"/>
      <c r="P81" s="36"/>
    </row>
    <row r="82" spans="1:16" x14ac:dyDescent="0.25">
      <c r="A82" t="s">
        <v>123</v>
      </c>
      <c r="D82" s="10">
        <f t="shared" ref="D82:P82" si="14">+D61-D80</f>
        <v>0</v>
      </c>
      <c r="E82" s="42">
        <f>+E61-E80</f>
        <v>912.00546531146392</v>
      </c>
      <c r="F82" s="2">
        <f t="shared" si="14"/>
        <v>229.87941107788356</v>
      </c>
      <c r="G82" s="2">
        <f t="shared" si="14"/>
        <v>66.505244430692983</v>
      </c>
      <c r="H82" s="2">
        <f t="shared" si="14"/>
        <v>35.110604147124832</v>
      </c>
      <c r="I82" s="2">
        <f t="shared" si="14"/>
        <v>25.713055461103068</v>
      </c>
      <c r="J82" s="2">
        <f t="shared" si="14"/>
        <v>18.779991717388839</v>
      </c>
      <c r="K82" s="2">
        <f t="shared" si="14"/>
        <v>13.535842609910105</v>
      </c>
      <c r="L82" s="2">
        <f t="shared" si="14"/>
        <v>9.7761737491609892</v>
      </c>
      <c r="M82" s="37">
        <f t="shared" si="14"/>
        <v>8.9963769959240381</v>
      </c>
      <c r="N82" s="42">
        <f t="shared" si="14"/>
        <v>-2215.8584112908138</v>
      </c>
      <c r="O82" s="2">
        <f t="shared" si="14"/>
        <v>895.55624579024698</v>
      </c>
      <c r="P82" s="37">
        <f t="shared" si="14"/>
        <v>0</v>
      </c>
    </row>
    <row r="83" spans="1:16" x14ac:dyDescent="0.25"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1:16" x14ac:dyDescent="0.25"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1:16" x14ac:dyDescent="0.25">
      <c r="A85" t="s">
        <v>78</v>
      </c>
    </row>
    <row r="86" spans="1:16" x14ac:dyDescent="0.25">
      <c r="A86" t="s">
        <v>81</v>
      </c>
    </row>
    <row r="87" spans="1:16" x14ac:dyDescent="0.25">
      <c r="A87" t="s">
        <v>101</v>
      </c>
    </row>
  </sheetData>
  <mergeCells count="24">
    <mergeCell ref="A26:P26"/>
    <mergeCell ref="A27:P27"/>
    <mergeCell ref="A28:P28"/>
    <mergeCell ref="N31:P31"/>
    <mergeCell ref="A1:P1"/>
    <mergeCell ref="A2:P2"/>
    <mergeCell ref="A3:P3"/>
    <mergeCell ref="A4:P4"/>
    <mergeCell ref="N7:P7"/>
    <mergeCell ref="A25:P25"/>
    <mergeCell ref="E7:M7"/>
    <mergeCell ref="E31:M31"/>
    <mergeCell ref="A46:P46"/>
    <mergeCell ref="A47:P47"/>
    <mergeCell ref="A48:P48"/>
    <mergeCell ref="A49:P49"/>
    <mergeCell ref="E51:M51"/>
    <mergeCell ref="N51:P51"/>
    <mergeCell ref="A69:P69"/>
    <mergeCell ref="A70:P70"/>
    <mergeCell ref="A71:P71"/>
    <mergeCell ref="A72:P72"/>
    <mergeCell ref="E74:M74"/>
    <mergeCell ref="N74:P74"/>
  </mergeCells>
  <pageMargins left="0.45" right="0.45" top="0.75" bottom="0.75" header="0.3" footer="0.3"/>
  <pageSetup scale="98" fitToHeight="0" orientation="landscape" horizontalDpi="1200" verticalDpi="1200" r:id="rId1"/>
  <headerFooter>
    <oddFooter>&amp;A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25"/>
  <sheetViews>
    <sheetView workbookViewId="0">
      <selection sqref="A1:L25"/>
    </sheetView>
  </sheetViews>
  <sheetFormatPr defaultRowHeight="15" x14ac:dyDescent="0.25"/>
  <cols>
    <col min="2" max="2" width="43.42578125" customWidth="1"/>
    <col min="3" max="3" width="16.140625" customWidth="1"/>
    <col min="4" max="4" width="13.28515625" customWidth="1"/>
    <col min="5" max="5" width="10.140625" customWidth="1"/>
    <col min="6" max="6" width="10.28515625" customWidth="1"/>
    <col min="7" max="7" width="14.28515625" customWidth="1"/>
    <col min="8" max="8" width="4.28515625" customWidth="1"/>
    <col min="9" max="10" width="13.28515625" customWidth="1"/>
    <col min="12" max="12" width="4.28515625" customWidth="1"/>
  </cols>
  <sheetData>
    <row r="1" spans="1:13" s="88" customFormat="1" ht="21" x14ac:dyDescent="0.35">
      <c r="A1" s="119" t="s">
        <v>102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3" s="88" customFormat="1" ht="21" x14ac:dyDescent="0.35">
      <c r="A2" s="119" t="s">
        <v>124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4" spans="1:13" x14ac:dyDescent="0.25">
      <c r="A4" s="89"/>
      <c r="B4" s="90"/>
      <c r="C4" s="90"/>
      <c r="D4" s="89"/>
      <c r="E4" s="89"/>
      <c r="F4" s="89"/>
      <c r="G4" s="89"/>
      <c r="H4" s="89"/>
      <c r="I4" s="89"/>
      <c r="J4" s="89"/>
      <c r="K4" s="89"/>
      <c r="L4" s="90"/>
      <c r="M4" s="89"/>
    </row>
    <row r="5" spans="1:13" ht="15" customHeight="1" x14ac:dyDescent="0.25">
      <c r="A5" s="91"/>
      <c r="B5" s="92"/>
      <c r="C5" s="92"/>
      <c r="D5" s="123" t="s">
        <v>125</v>
      </c>
      <c r="E5" s="124"/>
      <c r="F5" s="124"/>
      <c r="G5" s="125"/>
      <c r="H5" s="93"/>
      <c r="I5" s="123" t="s">
        <v>126</v>
      </c>
      <c r="J5" s="124"/>
      <c r="K5" s="125"/>
      <c r="L5" s="92"/>
      <c r="M5" s="90"/>
    </row>
    <row r="6" spans="1:13" ht="45" x14ac:dyDescent="0.25">
      <c r="A6" s="94"/>
      <c r="B6" s="95" t="s">
        <v>127</v>
      </c>
      <c r="C6" s="96" t="s">
        <v>128</v>
      </c>
      <c r="D6" s="97" t="s">
        <v>129</v>
      </c>
      <c r="E6" s="98" t="s">
        <v>130</v>
      </c>
      <c r="F6" s="98" t="s">
        <v>131</v>
      </c>
      <c r="G6" s="98" t="s">
        <v>132</v>
      </c>
      <c r="H6" s="96"/>
      <c r="I6" s="97" t="s">
        <v>133</v>
      </c>
      <c r="J6" s="98" t="s">
        <v>4</v>
      </c>
      <c r="K6" s="98" t="s">
        <v>134</v>
      </c>
      <c r="L6" s="99"/>
      <c r="M6" s="89"/>
    </row>
    <row r="7" spans="1:13" x14ac:dyDescent="0.25">
      <c r="A7" s="100">
        <v>1</v>
      </c>
      <c r="B7" s="101" t="s">
        <v>154</v>
      </c>
      <c r="C7" s="102">
        <v>74000</v>
      </c>
      <c r="D7" s="102">
        <v>74000</v>
      </c>
      <c r="E7" s="102">
        <v>0</v>
      </c>
      <c r="F7" s="102">
        <v>0</v>
      </c>
      <c r="G7" s="102">
        <v>74000</v>
      </c>
      <c r="H7" s="103" t="s">
        <v>135</v>
      </c>
      <c r="I7" s="102">
        <v>0</v>
      </c>
      <c r="J7" s="102">
        <v>0</v>
      </c>
      <c r="K7" s="102">
        <v>0</v>
      </c>
      <c r="L7" s="104" t="s">
        <v>135</v>
      </c>
      <c r="M7" s="89"/>
    </row>
    <row r="8" spans="1:13" x14ac:dyDescent="0.25">
      <c r="A8" s="100">
        <v>2</v>
      </c>
      <c r="B8" s="101" t="s">
        <v>136</v>
      </c>
      <c r="C8" s="102">
        <v>83000</v>
      </c>
      <c r="D8" s="102">
        <v>83000</v>
      </c>
      <c r="E8" s="102">
        <v>0</v>
      </c>
      <c r="F8" s="102">
        <v>0</v>
      </c>
      <c r="G8" s="102">
        <v>83000</v>
      </c>
      <c r="H8" s="103" t="s">
        <v>137</v>
      </c>
      <c r="I8" s="102">
        <v>0</v>
      </c>
      <c r="J8" s="102">
        <v>0</v>
      </c>
      <c r="K8" s="102">
        <v>0</v>
      </c>
      <c r="L8" s="104" t="s">
        <v>137</v>
      </c>
      <c r="M8" s="89"/>
    </row>
    <row r="9" spans="1:13" x14ac:dyDescent="0.25">
      <c r="A9" s="100">
        <v>3</v>
      </c>
      <c r="B9" s="101" t="s">
        <v>155</v>
      </c>
      <c r="C9" s="102">
        <v>18000</v>
      </c>
      <c r="D9" s="102">
        <v>0</v>
      </c>
      <c r="E9" s="102">
        <v>0</v>
      </c>
      <c r="F9" s="102">
        <v>0</v>
      </c>
      <c r="G9" s="102">
        <v>0</v>
      </c>
      <c r="H9" s="103" t="s">
        <v>138</v>
      </c>
      <c r="I9" s="102">
        <v>18000</v>
      </c>
      <c r="J9" s="102">
        <v>18000</v>
      </c>
      <c r="K9" s="102">
        <v>0</v>
      </c>
      <c r="L9" s="104" t="s">
        <v>138</v>
      </c>
      <c r="M9" s="89"/>
    </row>
    <row r="10" spans="1:13" x14ac:dyDescent="0.25">
      <c r="A10" s="105"/>
      <c r="B10" s="106" t="s">
        <v>139</v>
      </c>
      <c r="C10" s="102">
        <f>SUM(C7:C9)</f>
        <v>175000</v>
      </c>
      <c r="D10" s="102">
        <f t="shared" ref="D10:G10" si="0">SUM(D7:D9)</f>
        <v>157000</v>
      </c>
      <c r="E10" s="102">
        <f t="shared" si="0"/>
        <v>0</v>
      </c>
      <c r="F10" s="102">
        <f t="shared" si="0"/>
        <v>0</v>
      </c>
      <c r="G10" s="102">
        <f t="shared" si="0"/>
        <v>157000</v>
      </c>
      <c r="H10" s="107"/>
      <c r="I10" s="102">
        <v>18000</v>
      </c>
      <c r="J10" s="102">
        <v>18000</v>
      </c>
      <c r="K10" s="102">
        <v>0</v>
      </c>
      <c r="L10" s="105"/>
      <c r="M10" s="89"/>
    </row>
    <row r="11" spans="1:13" x14ac:dyDescent="0.25">
      <c r="A11" s="105"/>
      <c r="B11" s="105"/>
      <c r="C11" s="108"/>
      <c r="D11" s="108"/>
      <c r="E11" s="108"/>
      <c r="F11" s="108"/>
      <c r="G11" s="108"/>
      <c r="H11" s="107"/>
      <c r="I11" s="108"/>
      <c r="J11" s="108"/>
      <c r="K11" s="108"/>
      <c r="L11" s="105"/>
      <c r="M11" s="89"/>
    </row>
    <row r="12" spans="1:13" ht="28.5" x14ac:dyDescent="0.25">
      <c r="A12" s="109"/>
      <c r="B12" s="96" t="s">
        <v>140</v>
      </c>
      <c r="C12" s="110"/>
      <c r="D12" s="110"/>
      <c r="E12" s="110"/>
      <c r="F12" s="110"/>
      <c r="G12" s="110"/>
      <c r="H12" s="111"/>
      <c r="I12" s="110"/>
      <c r="J12" s="110"/>
      <c r="K12" s="110"/>
      <c r="L12" s="109"/>
      <c r="M12" s="89"/>
    </row>
    <row r="13" spans="1:13" x14ac:dyDescent="0.25">
      <c r="A13" s="100">
        <v>1</v>
      </c>
      <c r="B13" s="101" t="s">
        <v>154</v>
      </c>
      <c r="C13" s="102">
        <v>25000</v>
      </c>
      <c r="D13" s="102">
        <v>25000</v>
      </c>
      <c r="E13" s="102">
        <v>0</v>
      </c>
      <c r="F13" s="102">
        <v>0</v>
      </c>
      <c r="G13" s="102">
        <v>25000</v>
      </c>
      <c r="H13" s="103" t="s">
        <v>141</v>
      </c>
      <c r="I13" s="102">
        <v>0</v>
      </c>
      <c r="J13" s="102">
        <v>0</v>
      </c>
      <c r="K13" s="102">
        <v>0</v>
      </c>
      <c r="L13" s="104" t="s">
        <v>141</v>
      </c>
      <c r="M13" s="89"/>
    </row>
    <row r="14" spans="1:13" x14ac:dyDescent="0.25">
      <c r="A14" s="100">
        <v>2</v>
      </c>
      <c r="B14" s="101" t="s">
        <v>136</v>
      </c>
      <c r="C14" s="102">
        <v>25000</v>
      </c>
      <c r="D14" s="102">
        <v>25000</v>
      </c>
      <c r="E14" s="102">
        <v>0</v>
      </c>
      <c r="F14" s="102">
        <v>0</v>
      </c>
      <c r="G14" s="102">
        <v>25000</v>
      </c>
      <c r="H14" s="103" t="s">
        <v>142</v>
      </c>
      <c r="I14" s="102">
        <v>0</v>
      </c>
      <c r="J14" s="102">
        <v>0</v>
      </c>
      <c r="K14" s="102">
        <v>0</v>
      </c>
      <c r="L14" s="104" t="s">
        <v>142</v>
      </c>
      <c r="M14" s="89"/>
    </row>
    <row r="15" spans="1:13" x14ac:dyDescent="0.25">
      <c r="A15" s="100">
        <v>3</v>
      </c>
      <c r="B15" s="101" t="s">
        <v>155</v>
      </c>
      <c r="C15" s="102">
        <v>18000</v>
      </c>
      <c r="D15" s="102">
        <v>0</v>
      </c>
      <c r="E15" s="102">
        <v>0</v>
      </c>
      <c r="F15" s="102">
        <v>0</v>
      </c>
      <c r="G15" s="102">
        <v>0</v>
      </c>
      <c r="H15" s="103" t="s">
        <v>143</v>
      </c>
      <c r="I15" s="102">
        <v>18000</v>
      </c>
      <c r="J15" s="102">
        <v>18000</v>
      </c>
      <c r="K15" s="102">
        <v>0</v>
      </c>
      <c r="L15" s="104" t="s">
        <v>143</v>
      </c>
      <c r="M15" s="89"/>
    </row>
    <row r="16" spans="1:13" x14ac:dyDescent="0.25">
      <c r="A16" s="105"/>
      <c r="B16" s="112" t="s">
        <v>144</v>
      </c>
      <c r="C16" s="102">
        <v>68000</v>
      </c>
      <c r="D16" s="102">
        <v>50000</v>
      </c>
      <c r="E16" s="102">
        <v>0</v>
      </c>
      <c r="F16" s="102">
        <v>0</v>
      </c>
      <c r="G16" s="102">
        <v>50000</v>
      </c>
      <c r="H16" s="107"/>
      <c r="I16" s="102">
        <v>18000</v>
      </c>
      <c r="J16" s="102">
        <v>18000</v>
      </c>
      <c r="K16" s="102">
        <v>0</v>
      </c>
      <c r="L16" s="105"/>
      <c r="M16" s="89"/>
    </row>
    <row r="17" spans="1:13" x14ac:dyDescent="0.25">
      <c r="A17" s="109"/>
      <c r="B17" s="109"/>
      <c r="C17" s="110"/>
      <c r="D17" s="110"/>
      <c r="E17" s="110"/>
      <c r="F17" s="110"/>
      <c r="G17" s="110"/>
      <c r="H17" s="111"/>
      <c r="I17" s="110"/>
      <c r="J17" s="110"/>
      <c r="K17" s="110"/>
      <c r="L17" s="109"/>
      <c r="M17" s="89"/>
    </row>
    <row r="18" spans="1:13" x14ac:dyDescent="0.25">
      <c r="A18" s="105"/>
      <c r="B18" s="96" t="s">
        <v>145</v>
      </c>
      <c r="C18" s="108"/>
      <c r="D18" s="108"/>
      <c r="E18" s="108"/>
      <c r="F18" s="108"/>
      <c r="G18" s="108"/>
      <c r="H18" s="107"/>
      <c r="I18" s="108"/>
      <c r="J18" s="108"/>
      <c r="K18" s="108"/>
      <c r="L18" s="105"/>
      <c r="M18" s="89"/>
    </row>
    <row r="19" spans="1:13" x14ac:dyDescent="0.25">
      <c r="A19" s="100">
        <v>1</v>
      </c>
      <c r="B19" s="101" t="s">
        <v>154</v>
      </c>
      <c r="C19" s="102">
        <v>49000</v>
      </c>
      <c r="D19" s="102">
        <v>49000</v>
      </c>
      <c r="E19" s="102">
        <v>0</v>
      </c>
      <c r="F19" s="102">
        <v>0</v>
      </c>
      <c r="G19" s="102">
        <v>49000</v>
      </c>
      <c r="H19" s="103" t="s">
        <v>146</v>
      </c>
      <c r="I19" s="102">
        <v>0</v>
      </c>
      <c r="J19" s="102">
        <v>0</v>
      </c>
      <c r="K19" s="102">
        <v>0</v>
      </c>
      <c r="L19" s="104" t="s">
        <v>146</v>
      </c>
      <c r="M19" s="89"/>
    </row>
    <row r="20" spans="1:13" x14ac:dyDescent="0.25">
      <c r="A20" s="100">
        <v>2</v>
      </c>
      <c r="B20" s="101" t="s">
        <v>136</v>
      </c>
      <c r="C20" s="102">
        <v>58000</v>
      </c>
      <c r="D20" s="102">
        <v>58000</v>
      </c>
      <c r="E20" s="102">
        <v>0</v>
      </c>
      <c r="F20" s="102">
        <v>0</v>
      </c>
      <c r="G20" s="102">
        <v>58000</v>
      </c>
      <c r="H20" s="103" t="s">
        <v>147</v>
      </c>
      <c r="I20" s="102">
        <v>0</v>
      </c>
      <c r="J20" s="102">
        <v>0</v>
      </c>
      <c r="K20" s="102">
        <v>0</v>
      </c>
      <c r="L20" s="104" t="s">
        <v>147</v>
      </c>
      <c r="M20" s="89"/>
    </row>
    <row r="21" spans="1:13" x14ac:dyDescent="0.25">
      <c r="A21" s="100">
        <v>3</v>
      </c>
      <c r="B21" s="101" t="s">
        <v>155</v>
      </c>
      <c r="C21" s="102">
        <v>0</v>
      </c>
      <c r="D21" s="102">
        <v>0</v>
      </c>
      <c r="E21" s="102">
        <v>0</v>
      </c>
      <c r="F21" s="102">
        <v>0</v>
      </c>
      <c r="G21" s="102">
        <v>0</v>
      </c>
      <c r="H21" s="103" t="s">
        <v>148</v>
      </c>
      <c r="I21" s="102">
        <v>0</v>
      </c>
      <c r="J21" s="102">
        <v>0</v>
      </c>
      <c r="K21" s="102">
        <v>0</v>
      </c>
      <c r="L21" s="104" t="s">
        <v>148</v>
      </c>
      <c r="M21" s="89"/>
    </row>
    <row r="22" spans="1:13" x14ac:dyDescent="0.25">
      <c r="A22" s="105"/>
      <c r="B22" s="113" t="s">
        <v>149</v>
      </c>
      <c r="C22" s="102">
        <v>107000</v>
      </c>
      <c r="D22" s="102">
        <v>107000</v>
      </c>
      <c r="E22" s="102">
        <v>0</v>
      </c>
      <c r="F22" s="102">
        <v>0</v>
      </c>
      <c r="G22" s="102">
        <v>107000</v>
      </c>
      <c r="H22" s="103" t="s">
        <v>150</v>
      </c>
      <c r="I22" s="102">
        <v>0</v>
      </c>
      <c r="J22" s="102">
        <v>0</v>
      </c>
      <c r="K22" s="102">
        <v>0</v>
      </c>
      <c r="L22" s="104" t="s">
        <v>150</v>
      </c>
      <c r="M22" s="89"/>
    </row>
    <row r="23" spans="1:13" x14ac:dyDescent="0.25">
      <c r="A23" s="89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</row>
    <row r="24" spans="1:13" x14ac:dyDescent="0.25">
      <c r="B24" s="114" t="s">
        <v>151</v>
      </c>
      <c r="C24" s="126" t="s">
        <v>152</v>
      </c>
      <c r="D24" s="126"/>
      <c r="E24" s="126"/>
      <c r="F24" s="126"/>
      <c r="G24" s="126"/>
      <c r="H24" s="126"/>
      <c r="I24" s="126"/>
    </row>
    <row r="25" spans="1:13" x14ac:dyDescent="0.25">
      <c r="B25" s="115" t="s">
        <v>150</v>
      </c>
      <c r="C25" t="s">
        <v>153</v>
      </c>
    </row>
  </sheetData>
  <mergeCells count="5">
    <mergeCell ref="A1:L1"/>
    <mergeCell ref="A2:L2"/>
    <mergeCell ref="D5:G5"/>
    <mergeCell ref="I5:K5"/>
    <mergeCell ref="C24:I24"/>
  </mergeCells>
  <pageMargins left="0.7" right="0.7" top="0.75" bottom="0.75" header="0.3" footer="0.3"/>
  <pageSetup scale="7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4"/>
  <sheetViews>
    <sheetView tabSelected="1" zoomScale="150" zoomScaleNormal="150" workbookViewId="0">
      <selection sqref="A1:H12"/>
    </sheetView>
  </sheetViews>
  <sheetFormatPr defaultRowHeight="15" x14ac:dyDescent="0.25"/>
  <cols>
    <col min="1" max="1" width="31.5703125" customWidth="1"/>
    <col min="2" max="2" width="11.28515625" customWidth="1"/>
    <col min="3" max="3" width="20.5703125" bestFit="1" customWidth="1"/>
    <col min="4" max="4" width="16.140625" customWidth="1"/>
    <col min="5" max="5" width="20.28515625" customWidth="1"/>
    <col min="6" max="6" width="17.5703125" customWidth="1"/>
    <col min="7" max="7" width="15.28515625" customWidth="1"/>
    <col min="8" max="8" width="18.7109375" customWidth="1"/>
  </cols>
  <sheetData>
    <row r="1" spans="1:9" ht="21" x14ac:dyDescent="0.35">
      <c r="A1" s="119" t="s">
        <v>102</v>
      </c>
      <c r="B1" s="119"/>
      <c r="C1" s="119"/>
      <c r="D1" s="119"/>
      <c r="E1" s="119"/>
      <c r="F1" s="119"/>
      <c r="G1" s="119"/>
      <c r="H1" s="119"/>
      <c r="I1" s="26"/>
    </row>
    <row r="2" spans="1:9" ht="21" x14ac:dyDescent="0.35">
      <c r="A2" s="119" t="s">
        <v>97</v>
      </c>
      <c r="B2" s="119"/>
      <c r="C2" s="119"/>
      <c r="D2" s="119"/>
      <c r="E2" s="119"/>
      <c r="F2" s="119"/>
      <c r="G2" s="119"/>
      <c r="H2" s="119"/>
      <c r="I2" s="26"/>
    </row>
    <row r="3" spans="1:9" ht="21" x14ac:dyDescent="0.35">
      <c r="A3" s="119" t="s">
        <v>57</v>
      </c>
      <c r="B3" s="119"/>
      <c r="C3" s="119"/>
      <c r="D3" s="119"/>
      <c r="E3" s="119"/>
      <c r="F3" s="119"/>
      <c r="G3" s="119"/>
      <c r="H3" s="119"/>
      <c r="I3" s="26"/>
    </row>
    <row r="5" spans="1:9" s="7" customFormat="1" ht="32.25" customHeight="1" x14ac:dyDescent="0.25">
      <c r="A5" s="22" t="s">
        <v>58</v>
      </c>
      <c r="B5" s="22" t="s">
        <v>59</v>
      </c>
      <c r="C5" s="22" t="s">
        <v>60</v>
      </c>
      <c r="D5" s="22" t="s">
        <v>61</v>
      </c>
      <c r="E5" s="22" t="s">
        <v>62</v>
      </c>
      <c r="F5" s="22" t="s">
        <v>63</v>
      </c>
      <c r="G5" s="22" t="s">
        <v>64</v>
      </c>
      <c r="H5" s="22" t="s">
        <v>65</v>
      </c>
    </row>
    <row r="6" spans="1:9" x14ac:dyDescent="0.25">
      <c r="A6" s="23" t="s">
        <v>66</v>
      </c>
      <c r="B6" s="24" t="s">
        <v>67</v>
      </c>
      <c r="C6" s="23" t="s">
        <v>103</v>
      </c>
      <c r="D6" s="25">
        <v>50000</v>
      </c>
      <c r="E6" s="23" t="s">
        <v>156</v>
      </c>
      <c r="F6" s="24" t="s">
        <v>68</v>
      </c>
      <c r="G6" s="24" t="s">
        <v>69</v>
      </c>
      <c r="H6" s="23"/>
    </row>
    <row r="7" spans="1:9" x14ac:dyDescent="0.25">
      <c r="A7" s="23" t="s">
        <v>66</v>
      </c>
      <c r="B7" s="24" t="s">
        <v>70</v>
      </c>
      <c r="C7" s="23" t="s">
        <v>104</v>
      </c>
      <c r="D7" s="25">
        <v>3000</v>
      </c>
      <c r="E7" s="23" t="s">
        <v>157</v>
      </c>
      <c r="F7" s="24" t="s">
        <v>68</v>
      </c>
      <c r="G7" s="24" t="s">
        <v>69</v>
      </c>
      <c r="H7" s="23"/>
    </row>
    <row r="8" spans="1:9" x14ac:dyDescent="0.25">
      <c r="A8" s="23" t="s">
        <v>71</v>
      </c>
      <c r="B8" s="24" t="s">
        <v>72</v>
      </c>
      <c r="C8" s="23" t="s">
        <v>105</v>
      </c>
      <c r="D8" s="25">
        <v>100000</v>
      </c>
      <c r="E8" s="23" t="s">
        <v>158</v>
      </c>
      <c r="F8" s="24" t="s">
        <v>73</v>
      </c>
      <c r="G8" s="24" t="s">
        <v>69</v>
      </c>
      <c r="H8" s="23"/>
    </row>
    <row r="9" spans="1:9" x14ac:dyDescent="0.25">
      <c r="A9" s="23" t="s">
        <v>76</v>
      </c>
      <c r="B9" s="24"/>
      <c r="C9" s="23" t="s">
        <v>106</v>
      </c>
      <c r="D9" s="25">
        <v>23000</v>
      </c>
      <c r="E9" s="23" t="s">
        <v>158</v>
      </c>
      <c r="F9" s="24" t="s">
        <v>68</v>
      </c>
      <c r="G9" s="24" t="s">
        <v>69</v>
      </c>
      <c r="H9" s="23"/>
    </row>
    <row r="10" spans="1:9" x14ac:dyDescent="0.25">
      <c r="A10" s="23" t="s">
        <v>66</v>
      </c>
      <c r="B10" s="24" t="s">
        <v>67</v>
      </c>
      <c r="C10" s="23" t="s">
        <v>107</v>
      </c>
      <c r="D10" s="25">
        <v>10000</v>
      </c>
      <c r="E10" s="23" t="s">
        <v>159</v>
      </c>
      <c r="F10" s="24" t="s">
        <v>68</v>
      </c>
      <c r="G10" s="24" t="s">
        <v>69</v>
      </c>
      <c r="H10" s="23" t="s">
        <v>74</v>
      </c>
    </row>
    <row r="11" spans="1:9" x14ac:dyDescent="0.25">
      <c r="B11" s="20"/>
      <c r="D11" s="21"/>
      <c r="F11" s="20"/>
      <c r="G11" s="20"/>
    </row>
    <row r="12" spans="1:9" x14ac:dyDescent="0.25">
      <c r="A12" t="s">
        <v>75</v>
      </c>
      <c r="B12" s="20"/>
      <c r="D12" s="21"/>
      <c r="F12" s="20"/>
      <c r="G12" s="20"/>
    </row>
    <row r="13" spans="1:9" x14ac:dyDescent="0.25">
      <c r="B13" s="20"/>
      <c r="F13" s="20"/>
      <c r="G13" s="20"/>
    </row>
    <row r="14" spans="1:9" x14ac:dyDescent="0.25">
      <c r="F14" s="20"/>
      <c r="G14" s="20"/>
    </row>
  </sheetData>
  <mergeCells count="3">
    <mergeCell ref="A1:H1"/>
    <mergeCell ref="A2:H2"/>
    <mergeCell ref="A3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29"/>
  <sheetViews>
    <sheetView zoomScaleNormal="100" workbookViewId="0">
      <selection activeCell="A17" sqref="A17:O29"/>
    </sheetView>
  </sheetViews>
  <sheetFormatPr defaultRowHeight="15" x14ac:dyDescent="0.25"/>
  <cols>
    <col min="1" max="1" width="20.85546875" bestFit="1" customWidth="1"/>
    <col min="2" max="2" width="7.85546875" style="1" bestFit="1" customWidth="1"/>
    <col min="3" max="3" width="7.7109375" style="1" bestFit="1" customWidth="1"/>
    <col min="4" max="11" width="7.42578125" style="1" bestFit="1" customWidth="1"/>
    <col min="12" max="12" width="8" style="1" bestFit="1" customWidth="1"/>
    <col min="13" max="14" width="7.42578125" style="1" bestFit="1" customWidth="1"/>
    <col min="15" max="15" width="8.28515625" style="1" bestFit="1" customWidth="1"/>
  </cols>
  <sheetData>
    <row r="1" spans="1:15" ht="21" x14ac:dyDescent="0.35">
      <c r="A1" s="119" t="s">
        <v>102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15" ht="21" x14ac:dyDescent="0.35">
      <c r="A2" s="119" t="s">
        <v>82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</row>
    <row r="3" spans="1:15" ht="21" x14ac:dyDescent="0.35">
      <c r="A3" s="119" t="s">
        <v>55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5" spans="1:15" s="31" customFormat="1" x14ac:dyDescent="0.25">
      <c r="B5" s="27" t="s">
        <v>84</v>
      </c>
      <c r="C5" s="27" t="s">
        <v>103</v>
      </c>
      <c r="D5" s="27" t="s">
        <v>104</v>
      </c>
      <c r="E5" s="27" t="s">
        <v>105</v>
      </c>
      <c r="F5" s="27" t="s">
        <v>106</v>
      </c>
      <c r="G5" s="27" t="s">
        <v>107</v>
      </c>
      <c r="H5" s="27" t="s">
        <v>108</v>
      </c>
      <c r="I5" s="27" t="s">
        <v>109</v>
      </c>
      <c r="J5" s="27" t="s">
        <v>110</v>
      </c>
      <c r="K5" s="27" t="s">
        <v>111</v>
      </c>
      <c r="L5" s="27" t="s">
        <v>113</v>
      </c>
      <c r="M5" s="27" t="s">
        <v>114</v>
      </c>
      <c r="N5" s="27" t="s">
        <v>115</v>
      </c>
      <c r="O5" s="27" t="s">
        <v>83</v>
      </c>
    </row>
    <row r="6" spans="1:15" x14ac:dyDescent="0.25">
      <c r="A6" t="s">
        <v>85</v>
      </c>
      <c r="B6" s="33">
        <v>57694</v>
      </c>
      <c r="O6" s="1">
        <f>SUM(B6:N6)</f>
        <v>57694</v>
      </c>
    </row>
    <row r="8" spans="1:15" x14ac:dyDescent="0.25">
      <c r="A8" t="s">
        <v>86</v>
      </c>
    </row>
    <row r="9" spans="1:15" x14ac:dyDescent="0.25">
      <c r="A9" s="32" t="s">
        <v>87</v>
      </c>
      <c r="C9" s="1">
        <v>34963</v>
      </c>
      <c r="D9" s="1">
        <v>17253</v>
      </c>
      <c r="E9" s="1">
        <v>17490</v>
      </c>
      <c r="F9" s="1">
        <v>8678</v>
      </c>
      <c r="G9" s="1">
        <v>22734</v>
      </c>
      <c r="H9" s="1">
        <v>17162</v>
      </c>
      <c r="I9" s="1">
        <v>8542</v>
      </c>
      <c r="J9" s="1">
        <v>8603</v>
      </c>
      <c r="K9" s="1">
        <v>3255</v>
      </c>
      <c r="L9" s="1">
        <v>8722</v>
      </c>
      <c r="M9" s="1">
        <v>17448</v>
      </c>
      <c r="N9" s="1">
        <v>8435</v>
      </c>
      <c r="O9" s="1">
        <f>SUM(B9:N9)</f>
        <v>173285</v>
      </c>
    </row>
    <row r="10" spans="1:15" x14ac:dyDescent="0.25">
      <c r="A10" t="s">
        <v>96</v>
      </c>
      <c r="C10" s="34">
        <f>+'Exhibit D'!$C$36</f>
        <v>0.29953833672820229</v>
      </c>
      <c r="D10" s="34">
        <f>+'Exhibit D'!$C$36</f>
        <v>0.29953833672820229</v>
      </c>
      <c r="E10" s="34">
        <f>+'Exhibit D'!$C$36</f>
        <v>0.29953833672820229</v>
      </c>
      <c r="F10" s="34">
        <f>+'Exhibit D'!$C$36</f>
        <v>0.29953833672820229</v>
      </c>
      <c r="G10" s="34">
        <f>+'Exhibit D'!$C$36</f>
        <v>0.29953833672820229</v>
      </c>
      <c r="H10" s="34">
        <f>+'Exhibit D'!$C$36</f>
        <v>0.29953833672820229</v>
      </c>
      <c r="I10" s="34">
        <f>+'Exhibit D'!$C$36</f>
        <v>0.29953833672820229</v>
      </c>
      <c r="J10" s="34">
        <f>+'Exhibit D'!$C$36</f>
        <v>0.29953833672820229</v>
      </c>
      <c r="K10" s="34">
        <f>+'Exhibit D'!$C$36</f>
        <v>0.29953833672820229</v>
      </c>
      <c r="L10" s="34">
        <f>+'Exhibit D'!$C$36</f>
        <v>0.29953833672820229</v>
      </c>
      <c r="M10" s="34">
        <f>+'Exhibit D'!$C$36</f>
        <v>0.29953833672820229</v>
      </c>
      <c r="N10" s="34">
        <f>+'Exhibit D'!$C$36</f>
        <v>0.29953833672820229</v>
      </c>
    </row>
    <row r="11" spans="1:15" x14ac:dyDescent="0.25">
      <c r="A11" t="s">
        <v>88</v>
      </c>
      <c r="C11" s="1">
        <f>+C9*C10</f>
        <v>10472.758867028137</v>
      </c>
      <c r="D11" s="1">
        <f t="shared" ref="D11:N11" si="0">+D9*D10</f>
        <v>5167.9349235716745</v>
      </c>
      <c r="E11" s="1">
        <f t="shared" si="0"/>
        <v>5238.9255093762577</v>
      </c>
      <c r="F11" s="1">
        <f t="shared" si="0"/>
        <v>2599.3936861273396</v>
      </c>
      <c r="G11" s="1">
        <f t="shared" si="0"/>
        <v>6809.7045471789506</v>
      </c>
      <c r="H11" s="1">
        <f t="shared" si="0"/>
        <v>5140.6769349294082</v>
      </c>
      <c r="I11" s="1">
        <f t="shared" si="0"/>
        <v>2558.656472332304</v>
      </c>
      <c r="J11" s="1">
        <f t="shared" si="0"/>
        <v>2576.9283108727245</v>
      </c>
      <c r="K11" s="1">
        <f t="shared" si="0"/>
        <v>974.9972860502985</v>
      </c>
      <c r="L11" s="1">
        <f t="shared" si="0"/>
        <v>2612.5733729433805</v>
      </c>
      <c r="M11" s="1">
        <f t="shared" si="0"/>
        <v>5226.3448992336735</v>
      </c>
      <c r="N11" s="1">
        <f t="shared" si="0"/>
        <v>2526.6058703023864</v>
      </c>
      <c r="O11" s="33">
        <f>SUM(B11:N11)</f>
        <v>51905.500679946526</v>
      </c>
    </row>
    <row r="13" spans="1:15" x14ac:dyDescent="0.25">
      <c r="A13" t="s">
        <v>89</v>
      </c>
      <c r="B13" s="33">
        <f>+O11-B6</f>
        <v>-5788.4993200534736</v>
      </c>
    </row>
    <row r="17" spans="1:15" ht="21" x14ac:dyDescent="0.35">
      <c r="A17" s="119" t="s">
        <v>102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</row>
    <row r="18" spans="1:15" ht="21" x14ac:dyDescent="0.35">
      <c r="A18" s="119" t="s">
        <v>82</v>
      </c>
      <c r="B18" s="119"/>
      <c r="C18" s="119"/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</row>
    <row r="19" spans="1:15" ht="21" x14ac:dyDescent="0.35">
      <c r="A19" s="119" t="s">
        <v>55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</row>
    <row r="21" spans="1:15" x14ac:dyDescent="0.25">
      <c r="A21" s="31"/>
      <c r="B21" s="27" t="s">
        <v>84</v>
      </c>
      <c r="C21" s="27" t="s">
        <v>103</v>
      </c>
      <c r="D21" s="27" t="s">
        <v>104</v>
      </c>
      <c r="E21" s="27" t="s">
        <v>105</v>
      </c>
      <c r="F21" s="27" t="s">
        <v>106</v>
      </c>
      <c r="G21" s="27" t="s">
        <v>107</v>
      </c>
      <c r="H21" s="27" t="s">
        <v>108</v>
      </c>
      <c r="I21" s="27" t="s">
        <v>109</v>
      </c>
      <c r="J21" s="27" t="s">
        <v>110</v>
      </c>
      <c r="K21" s="27" t="s">
        <v>111</v>
      </c>
      <c r="L21" s="27" t="s">
        <v>113</v>
      </c>
      <c r="M21" s="27" t="s">
        <v>114</v>
      </c>
      <c r="N21" s="27" t="s">
        <v>115</v>
      </c>
      <c r="O21" s="27" t="s">
        <v>83</v>
      </c>
    </row>
    <row r="22" spans="1:15" x14ac:dyDescent="0.25">
      <c r="A22" t="s">
        <v>85</v>
      </c>
      <c r="B22" s="33">
        <v>57694</v>
      </c>
      <c r="O22" s="1">
        <f>SUM(B22:N22)</f>
        <v>57694</v>
      </c>
    </row>
    <row r="24" spans="1:15" x14ac:dyDescent="0.25">
      <c r="A24" t="s">
        <v>86</v>
      </c>
    </row>
    <row r="25" spans="1:15" x14ac:dyDescent="0.25">
      <c r="A25" s="32" t="s">
        <v>87</v>
      </c>
      <c r="C25" s="1">
        <v>34963</v>
      </c>
      <c r="D25" s="1">
        <v>17253</v>
      </c>
      <c r="E25" s="1">
        <v>17490</v>
      </c>
      <c r="F25" s="1">
        <v>8678</v>
      </c>
      <c r="G25" s="1">
        <v>22734</v>
      </c>
      <c r="H25" s="1">
        <v>17162</v>
      </c>
      <c r="I25" s="1">
        <v>8542</v>
      </c>
      <c r="J25" s="1">
        <v>8603</v>
      </c>
      <c r="K25" s="1">
        <v>3255</v>
      </c>
      <c r="L25" s="1">
        <v>8722</v>
      </c>
      <c r="M25" s="1">
        <v>17448</v>
      </c>
      <c r="N25" s="1">
        <v>8435</v>
      </c>
      <c r="O25" s="1">
        <f>SUM(B25:N25)</f>
        <v>173285</v>
      </c>
    </row>
    <row r="26" spans="1:15" x14ac:dyDescent="0.25">
      <c r="A26" t="s">
        <v>116</v>
      </c>
      <c r="C26" s="81">
        <f>+C25/$O$25</f>
        <v>0.20176587702340076</v>
      </c>
      <c r="D26" s="81">
        <f t="shared" ref="D26:N26" si="1">+D25/$O$25</f>
        <v>9.9564301584095571E-2</v>
      </c>
      <c r="E26" s="81">
        <f t="shared" si="1"/>
        <v>0.10093199065123928</v>
      </c>
      <c r="F26" s="81">
        <f t="shared" si="1"/>
        <v>5.0079349049254117E-2</v>
      </c>
      <c r="G26" s="81">
        <f t="shared" si="1"/>
        <v>0.1311942753267738</v>
      </c>
      <c r="H26" s="81">
        <f t="shared" si="1"/>
        <v>9.9039155149031943E-2</v>
      </c>
      <c r="I26" s="81">
        <f t="shared" si="1"/>
        <v>4.9294514816631559E-2</v>
      </c>
      <c r="J26" s="81">
        <f t="shared" si="1"/>
        <v>4.964653605332256E-2</v>
      </c>
      <c r="K26" s="81">
        <f t="shared" si="1"/>
        <v>1.8784084023429608E-2</v>
      </c>
      <c r="L26" s="81">
        <f t="shared" si="1"/>
        <v>5.03332660068673E-2</v>
      </c>
      <c r="M26" s="81">
        <f t="shared" si="1"/>
        <v>0.10068961537351762</v>
      </c>
      <c r="N26" s="81">
        <f t="shared" si="1"/>
        <v>4.8677034942435873E-2</v>
      </c>
    </row>
    <row r="27" spans="1:15" x14ac:dyDescent="0.25">
      <c r="A27" t="s">
        <v>88</v>
      </c>
      <c r="C27" s="1">
        <f>$B$22*C26</f>
        <v>11640.680508988084</v>
      </c>
      <c r="D27" s="1">
        <f t="shared" ref="D27:N27" si="2">$B$22*D26</f>
        <v>5744.2628155928096</v>
      </c>
      <c r="E27" s="1">
        <f t="shared" si="2"/>
        <v>5823.1702686325989</v>
      </c>
      <c r="F27" s="1">
        <f t="shared" si="2"/>
        <v>2889.277964047667</v>
      </c>
      <c r="G27" s="1">
        <f t="shared" si="2"/>
        <v>7569.1225207028874</v>
      </c>
      <c r="H27" s="1">
        <f t="shared" si="2"/>
        <v>5713.9650171682488</v>
      </c>
      <c r="I27" s="1">
        <f t="shared" si="2"/>
        <v>2843.9977378307412</v>
      </c>
      <c r="J27" s="1">
        <f t="shared" si="2"/>
        <v>2864.3072510603915</v>
      </c>
      <c r="K27" s="1">
        <f t="shared" si="2"/>
        <v>1083.7289436477479</v>
      </c>
      <c r="L27" s="1">
        <f t="shared" si="2"/>
        <v>2903.9274490002022</v>
      </c>
      <c r="M27" s="1">
        <f t="shared" si="2"/>
        <v>5809.1866693597249</v>
      </c>
      <c r="N27" s="1">
        <f t="shared" si="2"/>
        <v>2808.3728539688955</v>
      </c>
      <c r="O27" s="33">
        <f>SUM(B27:N27)</f>
        <v>57694.000000000007</v>
      </c>
    </row>
    <row r="29" spans="1:15" x14ac:dyDescent="0.25">
      <c r="A29" t="s">
        <v>89</v>
      </c>
      <c r="B29" s="33">
        <f>+O27-B22</f>
        <v>0</v>
      </c>
    </row>
  </sheetData>
  <mergeCells count="6">
    <mergeCell ref="A19:O19"/>
    <mergeCell ref="A1:O1"/>
    <mergeCell ref="A2:O2"/>
    <mergeCell ref="A3:O3"/>
    <mergeCell ref="A17:O17"/>
    <mergeCell ref="A18:O18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Exhibit B</vt:lpstr>
      <vt:lpstr>Exhibit C</vt:lpstr>
      <vt:lpstr>Exhibit D</vt:lpstr>
      <vt:lpstr>Exhibit D-1</vt:lpstr>
      <vt:lpstr>Exhibit E</vt:lpstr>
      <vt:lpstr>ICR Applied</vt:lpstr>
      <vt:lpstr>ExhB</vt:lpstr>
      <vt:lpstr>ExhC</vt:lpstr>
      <vt:lpstr>ExhD</vt:lpstr>
      <vt:lpstr>ExhD_a</vt:lpstr>
      <vt:lpstr>ExhD_b</vt:lpstr>
      <vt:lpstr>ExhD_c</vt:lpstr>
      <vt:lpstr>ExhD_d</vt:lpstr>
      <vt:lpstr>ExhE</vt:lpstr>
      <vt:lpstr>Exhibit_D1</vt:lpstr>
      <vt:lpstr>ICR_Applied</vt:lpstr>
      <vt:lpstr>ICR_Applied2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 Modling</dc:creator>
  <cp:lastModifiedBy>Yager, Matthew L</cp:lastModifiedBy>
  <cp:lastPrinted>2016-06-06T19:34:22Z</cp:lastPrinted>
  <dcterms:created xsi:type="dcterms:W3CDTF">2015-03-03T17:42:44Z</dcterms:created>
  <dcterms:modified xsi:type="dcterms:W3CDTF">2024-03-18T17:48:28Z</dcterms:modified>
</cp:coreProperties>
</file>